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dioceseoffallriver.sharepoint.com/sites/Finance/Shared Documents/Jharrington/Parishes/Annual Reports/FY25/"/>
    </mc:Choice>
  </mc:AlternateContent>
  <xr:revisionPtr revIDLastSave="95" documentId="8_{491EC086-C177-4D2B-B912-CB202B0B9BBB}" xr6:coauthVersionLast="47" xr6:coauthVersionMax="47" xr10:uidLastSave="{F87BD15D-7BAB-47A7-B781-0487726802A1}"/>
  <bookViews>
    <workbookView xWindow="-120" yWindow="-120" windowWidth="29040" windowHeight="15720" xr2:uid="{00000000-000D-0000-FFFF-FFFF00000000}"/>
  </bookViews>
  <sheets>
    <sheet name="Detailed P&amp;L" sheetId="2" r:id="rId1"/>
    <sheet name="1. Annual Report with Date" sheetId="9" r:id="rId2"/>
    <sheet name="2. Finance Council Roster" sheetId="11" r:id="rId3"/>
    <sheet name="3. Finance Council Meetings" sheetId="13" r:id="rId4"/>
    <sheet name="4. Attestation" sheetId="12" r:id="rId5"/>
    <sheet name="5. Pastoral Council Roster" sheetId="14" r:id="rId6"/>
  </sheets>
  <externalReferences>
    <externalReference r:id="rId7"/>
    <externalReference r:id="rId8"/>
    <externalReference r:id="rId9"/>
    <externalReference r:id="rId10"/>
  </externalReferences>
  <definedNames>
    <definedName name="AA">'[1]Parish COA'!$D$6:$F$198</definedName>
    <definedName name="B">'[2]1. Current Model Detail'!$B$7:$P$163</definedName>
    <definedName name="CalcSheet">'[3]4. Calculation Sheet'!$H$35:$BS$123</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ew">'[4]PIVOT 2016'!$A$5:$Q$96</definedName>
    <definedName name="PL">#REF!</definedName>
    <definedName name="_xlnm.Print_Area" localSheetId="1">'1. Annual Report with Date'!$A$1:$J$32</definedName>
    <definedName name="_xlnm.Print_Area" localSheetId="0">'Detailed P&amp;L'!$B$1:$J$213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2" i="2" l="1"/>
  <c r="H102" i="2"/>
  <c r="F102" i="2"/>
  <c r="J101" i="2"/>
  <c r="H101" i="2"/>
  <c r="F101" i="2"/>
  <c r="J100" i="2"/>
  <c r="H100" i="2"/>
  <c r="F100" i="2"/>
  <c r="J99" i="2"/>
  <c r="H99" i="2"/>
  <c r="F99" i="2"/>
  <c r="J98" i="2"/>
  <c r="H98" i="2"/>
  <c r="F98" i="2"/>
  <c r="J97" i="2"/>
  <c r="H97" i="2"/>
  <c r="F97" i="2"/>
  <c r="J96" i="2"/>
  <c r="H96" i="2"/>
  <c r="F96" i="2"/>
  <c r="J95" i="2"/>
  <c r="H95" i="2"/>
  <c r="F95" i="2"/>
  <c r="J94" i="2"/>
  <c r="H94" i="2"/>
  <c r="F94" i="2"/>
  <c r="J93" i="2"/>
  <c r="H93" i="2"/>
  <c r="F93" i="2"/>
  <c r="J92" i="2"/>
  <c r="H92" i="2"/>
  <c r="F92" i="2"/>
  <c r="J91" i="2"/>
  <c r="H91" i="2"/>
  <c r="F91" i="2"/>
  <c r="J90" i="2"/>
  <c r="H90" i="2"/>
  <c r="F90" i="2"/>
  <c r="J89" i="2"/>
  <c r="H89" i="2"/>
  <c r="F89" i="2"/>
  <c r="J88" i="2"/>
  <c r="H88" i="2"/>
  <c r="F88" i="2"/>
  <c r="J87" i="2"/>
  <c r="H87" i="2"/>
  <c r="F87" i="2"/>
  <c r="J86" i="2"/>
  <c r="H86" i="2"/>
  <c r="F86" i="2"/>
  <c r="J85" i="2"/>
  <c r="H85" i="2"/>
  <c r="F85" i="2"/>
  <c r="J84" i="2"/>
  <c r="H84" i="2"/>
  <c r="F84" i="2"/>
  <c r="J38" i="2"/>
  <c r="H38" i="2"/>
  <c r="F38" i="2"/>
  <c r="J37" i="2"/>
  <c r="H37" i="2"/>
  <c r="F37" i="2"/>
  <c r="J36" i="2"/>
  <c r="H36" i="2"/>
  <c r="F36" i="2"/>
  <c r="J35" i="2"/>
  <c r="H35" i="2"/>
  <c r="F35" i="2"/>
  <c r="J34" i="2"/>
  <c r="H34" i="2"/>
  <c r="F34" i="2"/>
  <c r="J33" i="2"/>
  <c r="H33" i="2"/>
  <c r="F33" i="2"/>
  <c r="J32" i="2"/>
  <c r="H32" i="2"/>
  <c r="F32" i="2"/>
  <c r="J31" i="2"/>
  <c r="H31" i="2"/>
  <c r="F31" i="2"/>
  <c r="J30" i="2"/>
  <c r="H30" i="2"/>
  <c r="F30" i="2"/>
  <c r="J29" i="2"/>
  <c r="H29" i="2"/>
  <c r="F29" i="2"/>
  <c r="J28" i="2"/>
  <c r="H28" i="2"/>
  <c r="F28" i="2"/>
  <c r="J27" i="2"/>
  <c r="H27" i="2"/>
  <c r="F27" i="2"/>
  <c r="J26" i="2"/>
  <c r="H26" i="2"/>
  <c r="F26" i="2"/>
  <c r="J25" i="2"/>
  <c r="H25" i="2"/>
  <c r="F25" i="2"/>
  <c r="J24" i="2"/>
  <c r="H24" i="2"/>
  <c r="F24" i="2"/>
  <c r="J23" i="2"/>
  <c r="H23" i="2"/>
  <c r="F23" i="2"/>
  <c r="J22" i="2"/>
  <c r="H22" i="2"/>
  <c r="F22" i="2"/>
  <c r="J21" i="2"/>
  <c r="H21" i="2"/>
  <c r="F21" i="2"/>
  <c r="J20" i="2"/>
  <c r="H20" i="2"/>
  <c r="F20" i="2"/>
  <c r="J7" i="2" l="1"/>
  <c r="J17" i="2"/>
  <c r="J16" i="2"/>
  <c r="J15" i="2"/>
  <c r="J14" i="2"/>
  <c r="J13" i="2"/>
  <c r="J12" i="2"/>
  <c r="J11" i="2"/>
  <c r="J10" i="2"/>
  <c r="J9" i="2"/>
  <c r="J8" i="2"/>
  <c r="J6" i="2"/>
  <c r="J206" i="2"/>
  <c r="J205" i="2"/>
  <c r="J204" i="2"/>
  <c r="J203" i="2"/>
  <c r="J202" i="2"/>
  <c r="J201" i="2"/>
  <c r="J200" i="2"/>
  <c r="J199" i="2"/>
  <c r="J198" i="2"/>
  <c r="J197" i="2"/>
  <c r="J194" i="2"/>
  <c r="J193" i="2"/>
  <c r="J192" i="2"/>
  <c r="J191" i="2"/>
  <c r="J190" i="2"/>
  <c r="J189" i="2"/>
  <c r="J186" i="2"/>
  <c r="J185" i="2"/>
  <c r="J184" i="2"/>
  <c r="J183" i="2"/>
  <c r="J182" i="2"/>
  <c r="J181" i="2"/>
  <c r="J180" i="2"/>
  <c r="J179" i="2"/>
  <c r="J178" i="2"/>
  <c r="J177" i="2"/>
  <c r="J176" i="2"/>
  <c r="J175" i="2"/>
  <c r="J174" i="2"/>
  <c r="J171" i="2"/>
  <c r="J170" i="2"/>
  <c r="J169" i="2"/>
  <c r="J168" i="2"/>
  <c r="J167" i="2"/>
  <c r="J166" i="2"/>
  <c r="J165" i="2"/>
  <c r="J164" i="2"/>
  <c r="J163" i="2"/>
  <c r="J162" i="2"/>
  <c r="J161" i="2"/>
  <c r="J160" i="2"/>
  <c r="J159" i="2"/>
  <c r="J156" i="2"/>
  <c r="J155" i="2"/>
  <c r="J154" i="2"/>
  <c r="J153" i="2"/>
  <c r="J152" i="2"/>
  <c r="J151" i="2"/>
  <c r="J150" i="2"/>
  <c r="J149" i="2"/>
  <c r="J148" i="2"/>
  <c r="J147" i="2"/>
  <c r="J146" i="2"/>
  <c r="J145" i="2"/>
  <c r="J144" i="2"/>
  <c r="J141" i="2"/>
  <c r="J140" i="2"/>
  <c r="J137" i="2"/>
  <c r="J136" i="2"/>
  <c r="J135" i="2"/>
  <c r="J134" i="2"/>
  <c r="J133" i="2"/>
  <c r="J132" i="2"/>
  <c r="J131" i="2"/>
  <c r="J130" i="2"/>
  <c r="J129" i="2"/>
  <c r="J128" i="2"/>
  <c r="J127" i="2"/>
  <c r="J124" i="2"/>
  <c r="J123" i="2"/>
  <c r="J122" i="2"/>
  <c r="J121" i="2"/>
  <c r="J118" i="2"/>
  <c r="J117" i="2"/>
  <c r="J116" i="2"/>
  <c r="J115" i="2"/>
  <c r="J114" i="2"/>
  <c r="J113" i="2"/>
  <c r="J112" i="2"/>
  <c r="J111" i="2"/>
  <c r="J110" i="2"/>
  <c r="J109" i="2"/>
  <c r="J108" i="2"/>
  <c r="J107" i="2"/>
  <c r="J106" i="2"/>
  <c r="J105" i="2"/>
  <c r="J81" i="2"/>
  <c r="J80" i="2"/>
  <c r="J79" i="2"/>
  <c r="J78" i="2"/>
  <c r="J77" i="2"/>
  <c r="J76" i="2"/>
  <c r="J75" i="2"/>
  <c r="J74" i="2"/>
  <c r="J73" i="2"/>
  <c r="J72" i="2"/>
  <c r="J71" i="2"/>
  <c r="J70" i="2"/>
  <c r="J69" i="2"/>
  <c r="J68" i="2"/>
  <c r="J67" i="2"/>
  <c r="J66" i="2"/>
  <c r="J65" i="2"/>
  <c r="J58" i="2"/>
  <c r="J57" i="2"/>
  <c r="J56" i="2"/>
  <c r="J55" i="2"/>
  <c r="J54" i="2"/>
  <c r="J53" i="2"/>
  <c r="J52" i="2"/>
  <c r="J51" i="2"/>
  <c r="J50" i="2"/>
  <c r="J49" i="2"/>
  <c r="J48" i="2"/>
  <c r="J47" i="2"/>
  <c r="J46" i="2"/>
  <c r="J45" i="2"/>
  <c r="J44" i="2"/>
  <c r="J43" i="2"/>
  <c r="J42" i="2"/>
  <c r="J41" i="2"/>
  <c r="H66" i="2" l="1"/>
  <c r="F66" i="2"/>
  <c r="H206" i="2"/>
  <c r="F206" i="2"/>
  <c r="H205" i="2"/>
  <c r="F205" i="2"/>
  <c r="H204" i="2"/>
  <c r="F204" i="2"/>
  <c r="H203" i="2"/>
  <c r="F203" i="2"/>
  <c r="H202" i="2"/>
  <c r="F202" i="2"/>
  <c r="H201" i="2"/>
  <c r="F201" i="2"/>
  <c r="H200" i="2"/>
  <c r="F200" i="2"/>
  <c r="H199" i="2"/>
  <c r="F199" i="2"/>
  <c r="H198" i="2"/>
  <c r="F198" i="2"/>
  <c r="H197" i="2"/>
  <c r="F197" i="2"/>
  <c r="H194" i="2"/>
  <c r="F194" i="2"/>
  <c r="H193" i="2"/>
  <c r="F193" i="2"/>
  <c r="H192" i="2"/>
  <c r="F192" i="2"/>
  <c r="H191" i="2"/>
  <c r="F191" i="2"/>
  <c r="H190" i="2"/>
  <c r="F190" i="2"/>
  <c r="H189" i="2"/>
  <c r="F189" i="2"/>
  <c r="H186" i="2"/>
  <c r="F186" i="2"/>
  <c r="H185" i="2"/>
  <c r="F185" i="2"/>
  <c r="H184" i="2"/>
  <c r="F184" i="2"/>
  <c r="H183" i="2"/>
  <c r="F183" i="2"/>
  <c r="H182" i="2"/>
  <c r="F182" i="2"/>
  <c r="H181" i="2"/>
  <c r="F181" i="2"/>
  <c r="H180" i="2"/>
  <c r="F180" i="2"/>
  <c r="H179" i="2"/>
  <c r="F179" i="2"/>
  <c r="H178" i="2"/>
  <c r="F178" i="2"/>
  <c r="H177" i="2"/>
  <c r="F177" i="2"/>
  <c r="H176" i="2"/>
  <c r="F176" i="2"/>
  <c r="H175" i="2"/>
  <c r="F175" i="2"/>
  <c r="H174" i="2"/>
  <c r="F174" i="2"/>
  <c r="H171" i="2"/>
  <c r="F171" i="2"/>
  <c r="H170" i="2"/>
  <c r="F170" i="2"/>
  <c r="H169" i="2"/>
  <c r="F169" i="2"/>
  <c r="H168" i="2"/>
  <c r="F168" i="2"/>
  <c r="H167" i="2"/>
  <c r="F167" i="2"/>
  <c r="H166" i="2"/>
  <c r="F166" i="2"/>
  <c r="H165" i="2"/>
  <c r="F165" i="2"/>
  <c r="H164" i="2"/>
  <c r="F164" i="2"/>
  <c r="H163" i="2"/>
  <c r="F163" i="2"/>
  <c r="H162" i="2"/>
  <c r="F162" i="2"/>
  <c r="H161" i="2"/>
  <c r="F161" i="2"/>
  <c r="H160" i="2"/>
  <c r="F160" i="2"/>
  <c r="H159" i="2"/>
  <c r="F159" i="2"/>
  <c r="H156" i="2"/>
  <c r="F156" i="2"/>
  <c r="H155" i="2"/>
  <c r="F155" i="2"/>
  <c r="H154" i="2"/>
  <c r="F154" i="2"/>
  <c r="H153" i="2"/>
  <c r="F153" i="2"/>
  <c r="H152" i="2"/>
  <c r="F152" i="2"/>
  <c r="H151" i="2"/>
  <c r="F151" i="2"/>
  <c r="H150" i="2"/>
  <c r="F150" i="2"/>
  <c r="H149" i="2"/>
  <c r="F149" i="2"/>
  <c r="H148" i="2"/>
  <c r="F148" i="2"/>
  <c r="H147" i="2"/>
  <c r="F147" i="2"/>
  <c r="H146" i="2"/>
  <c r="F146" i="2"/>
  <c r="H145" i="2"/>
  <c r="F145" i="2"/>
  <c r="H144" i="2"/>
  <c r="F144" i="2"/>
  <c r="H141" i="2"/>
  <c r="F141" i="2"/>
  <c r="H140" i="2"/>
  <c r="F140" i="2"/>
  <c r="H137" i="2"/>
  <c r="F137" i="2"/>
  <c r="H136" i="2"/>
  <c r="F136" i="2"/>
  <c r="H135" i="2"/>
  <c r="F135" i="2"/>
  <c r="H134" i="2"/>
  <c r="F134" i="2"/>
  <c r="H133" i="2"/>
  <c r="F133" i="2"/>
  <c r="H132" i="2"/>
  <c r="F132" i="2"/>
  <c r="H131" i="2"/>
  <c r="F131" i="2"/>
  <c r="H130" i="2"/>
  <c r="F130" i="2"/>
  <c r="H129" i="2"/>
  <c r="F129" i="2"/>
  <c r="H128" i="2"/>
  <c r="F128" i="2"/>
  <c r="H127" i="2"/>
  <c r="F127" i="2"/>
  <c r="H124" i="2"/>
  <c r="F124" i="2"/>
  <c r="H123" i="2"/>
  <c r="F123" i="2"/>
  <c r="H122" i="2"/>
  <c r="F122" i="2"/>
  <c r="H121" i="2"/>
  <c r="F121" i="2"/>
  <c r="H118" i="2"/>
  <c r="F118" i="2"/>
  <c r="H117" i="2"/>
  <c r="F117" i="2"/>
  <c r="H116" i="2"/>
  <c r="F116" i="2"/>
  <c r="H115" i="2"/>
  <c r="F115" i="2"/>
  <c r="H114" i="2"/>
  <c r="F114" i="2"/>
  <c r="H113" i="2"/>
  <c r="F113" i="2"/>
  <c r="H112" i="2"/>
  <c r="F112" i="2"/>
  <c r="H111" i="2"/>
  <c r="F111" i="2"/>
  <c r="H110" i="2"/>
  <c r="F110" i="2"/>
  <c r="H109" i="2"/>
  <c r="F109" i="2"/>
  <c r="H108" i="2"/>
  <c r="F108" i="2"/>
  <c r="H107" i="2"/>
  <c r="F107" i="2"/>
  <c r="H106" i="2"/>
  <c r="F106" i="2"/>
  <c r="H105" i="2"/>
  <c r="F105" i="2"/>
  <c r="H81" i="2"/>
  <c r="F81" i="2"/>
  <c r="H80" i="2"/>
  <c r="F80" i="2"/>
  <c r="H79" i="2"/>
  <c r="F79" i="2"/>
  <c r="H78" i="2"/>
  <c r="F78" i="2"/>
  <c r="H77" i="2"/>
  <c r="F77" i="2"/>
  <c r="H76" i="2"/>
  <c r="F76" i="2"/>
  <c r="H75" i="2"/>
  <c r="F75" i="2"/>
  <c r="H74" i="2"/>
  <c r="F74" i="2"/>
  <c r="H73" i="2"/>
  <c r="F73" i="2"/>
  <c r="H72" i="2"/>
  <c r="F72" i="2"/>
  <c r="H71" i="2"/>
  <c r="F71" i="2"/>
  <c r="F15" i="9"/>
  <c r="H70" i="2"/>
  <c r="F70" i="2"/>
  <c r="H69" i="2"/>
  <c r="F69" i="2"/>
  <c r="H68" i="2"/>
  <c r="F68" i="2"/>
  <c r="H67" i="2"/>
  <c r="F67" i="2"/>
  <c r="H65" i="2"/>
  <c r="F65" i="2"/>
  <c r="H58" i="2"/>
  <c r="F58" i="2"/>
  <c r="H57" i="2"/>
  <c r="F57" i="2"/>
  <c r="H56" i="2"/>
  <c r="F56" i="2"/>
  <c r="H55" i="2"/>
  <c r="F55" i="2"/>
  <c r="H54" i="2"/>
  <c r="F54" i="2"/>
  <c r="H53" i="2"/>
  <c r="F53" i="2"/>
  <c r="H52" i="2"/>
  <c r="F52" i="2"/>
  <c r="H51" i="2"/>
  <c r="F51" i="2"/>
  <c r="H50" i="2"/>
  <c r="F50" i="2"/>
  <c r="F8" i="9"/>
  <c r="H49" i="2"/>
  <c r="D8" i="9" s="1"/>
  <c r="F49" i="2"/>
  <c r="B8" i="9" s="1"/>
  <c r="H48" i="2"/>
  <c r="F48" i="2"/>
  <c r="H47" i="2"/>
  <c r="F47" i="2"/>
  <c r="H46" i="2"/>
  <c r="F46" i="2"/>
  <c r="H44" i="2"/>
  <c r="F44" i="2"/>
  <c r="H43" i="2"/>
  <c r="F43" i="2"/>
  <c r="H42" i="2"/>
  <c r="F42" i="2"/>
  <c r="H41" i="2"/>
  <c r="F41" i="2"/>
  <c r="H45" i="2"/>
  <c r="F45" i="2"/>
  <c r="F7" i="2"/>
  <c r="H7" i="2"/>
  <c r="F8" i="2"/>
  <c r="H8" i="2"/>
  <c r="F9" i="2"/>
  <c r="H9" i="2"/>
  <c r="F10" i="2"/>
  <c r="H10" i="2"/>
  <c r="F11" i="2"/>
  <c r="H11" i="2"/>
  <c r="F12" i="2"/>
  <c r="H12" i="2"/>
  <c r="F13" i="2"/>
  <c r="B7" i="9" s="1"/>
  <c r="H13" i="2"/>
  <c r="D7" i="9" s="1"/>
  <c r="F14" i="2"/>
  <c r="H14" i="2"/>
  <c r="F15" i="2"/>
  <c r="H15" i="2"/>
  <c r="F16" i="2"/>
  <c r="H16" i="2"/>
  <c r="F17" i="2"/>
  <c r="H17" i="2"/>
  <c r="H6" i="2"/>
  <c r="F6" i="2"/>
  <c r="D15" i="9" l="1"/>
  <c r="H15" i="9" s="1"/>
  <c r="J15" i="9" s="1"/>
  <c r="B15" i="9"/>
  <c r="F13" i="9"/>
  <c r="B17" i="9"/>
  <c r="D17" i="9"/>
  <c r="B16" i="9"/>
  <c r="D16" i="9"/>
  <c r="F7" i="9"/>
  <c r="H7" i="9" s="1"/>
  <c r="J7" i="9" s="1"/>
  <c r="B18" i="9"/>
  <c r="D18" i="9"/>
  <c r="F17" i="9"/>
  <c r="F18" i="9"/>
  <c r="D6" i="9"/>
  <c r="B6" i="9"/>
  <c r="F6" i="9"/>
  <c r="H8" i="9"/>
  <c r="J8" i="9" s="1"/>
  <c r="F16" i="9"/>
  <c r="B13" i="9"/>
  <c r="D13" i="9"/>
  <c r="J207" i="2"/>
  <c r="J157" i="2"/>
  <c r="F14" i="9" s="1"/>
  <c r="J142" i="2"/>
  <c r="J125" i="2"/>
  <c r="H207" i="2"/>
  <c r="H187" i="2"/>
  <c r="H157" i="2"/>
  <c r="D14" i="9" s="1"/>
  <c r="H142" i="2"/>
  <c r="H125" i="2"/>
  <c r="F207" i="2"/>
  <c r="F195" i="2"/>
  <c r="F142" i="2"/>
  <c r="F125" i="2"/>
  <c r="F119" i="2"/>
  <c r="J103" i="2"/>
  <c r="F19" i="9" s="1"/>
  <c r="J39" i="2"/>
  <c r="F9" i="9" s="1"/>
  <c r="H16" i="9" l="1"/>
  <c r="J16" i="9" s="1"/>
  <c r="H17" i="9"/>
  <c r="J17" i="9" s="1"/>
  <c r="H13" i="9"/>
  <c r="J13" i="9" s="1"/>
  <c r="H6" i="9"/>
  <c r="J6" i="9" s="1"/>
  <c r="H18" i="9"/>
  <c r="J18" i="9" s="1"/>
  <c r="H14" i="9"/>
  <c r="J14" i="9" s="1"/>
  <c r="F157" i="2"/>
  <c r="B14" i="9" s="1"/>
  <c r="J195" i="2"/>
  <c r="H172" i="2"/>
  <c r="F172" i="2"/>
  <c r="F187" i="2"/>
  <c r="H138" i="2"/>
  <c r="J59" i="2"/>
  <c r="J82" i="2"/>
  <c r="F138" i="2"/>
  <c r="H119" i="2"/>
  <c r="H195" i="2"/>
  <c r="J187" i="2"/>
  <c r="J172" i="2"/>
  <c r="J138" i="2"/>
  <c r="J119" i="2"/>
  <c r="J18" i="2"/>
  <c r="H39" i="2"/>
  <c r="D9" i="9" s="1"/>
  <c r="H9" i="9" s="1"/>
  <c r="J9" i="9" s="1"/>
  <c r="F39" i="2"/>
  <c r="B9" i="9" s="1"/>
  <c r="J62" i="2" l="1"/>
  <c r="J210" i="2"/>
  <c r="F20" i="9" s="1"/>
  <c r="H82" i="2"/>
  <c r="F18" i="2"/>
  <c r="H18" i="2"/>
  <c r="F59" i="2"/>
  <c r="H59" i="2"/>
  <c r="F82" i="2"/>
  <c r="J63" i="2" l="1"/>
  <c r="F10" i="9"/>
  <c r="F11" i="9" s="1"/>
  <c r="J211" i="2"/>
  <c r="F21" i="9"/>
  <c r="H62" i="2"/>
  <c r="F62" i="2"/>
  <c r="J213" i="2"/>
  <c r="B10" i="9" l="1"/>
  <c r="B11" i="9" s="1"/>
  <c r="D10" i="9"/>
  <c r="H63" i="2"/>
  <c r="F63" i="2"/>
  <c r="F23" i="9"/>
  <c r="D11" i="9" l="1"/>
  <c r="H11" i="9" s="1"/>
  <c r="J11" i="9" s="1"/>
  <c r="H10" i="9"/>
  <c r="J10" i="9" s="1"/>
  <c r="F103" i="2"/>
  <c r="H103" i="2"/>
  <c r="H210" i="2" l="1"/>
  <c r="H211" i="2" s="1"/>
  <c r="D19" i="9"/>
  <c r="H19" i="9" s="1"/>
  <c r="J19" i="9" s="1"/>
  <c r="F210" i="2"/>
  <c r="B19" i="9"/>
  <c r="F211" i="2" l="1"/>
  <c r="F213" i="2"/>
  <c r="H213" i="2"/>
  <c r="B20" i="9"/>
  <c r="B21" i="9" s="1"/>
  <c r="B23" i="9" s="1"/>
  <c r="D20" i="9"/>
  <c r="D21" i="9" l="1"/>
  <c r="H20" i="9"/>
  <c r="J20" i="9" s="1"/>
  <c r="H21" i="9" l="1"/>
  <c r="J21" i="9" s="1"/>
  <c r="D23" i="9"/>
</calcChain>
</file>

<file path=xl/sharedStrings.xml><?xml version="1.0" encoding="utf-8"?>
<sst xmlns="http://schemas.openxmlformats.org/spreadsheetml/2006/main" count="480" uniqueCount="396">
  <si>
    <t>Diocese of Fall River</t>
  </si>
  <si>
    <t>010-01-000</t>
  </si>
  <si>
    <t>CHURCH OPERATIONS</t>
  </si>
  <si>
    <t>010-01-001</t>
  </si>
  <si>
    <t>Collections</t>
  </si>
  <si>
    <t>010-01-004</t>
  </si>
  <si>
    <t>Shrines, Candles, Boxes and Pamphlets</t>
  </si>
  <si>
    <t>010-01-005</t>
  </si>
  <si>
    <t>Gifts and Bequests Unrestricted</t>
  </si>
  <si>
    <t>010-01-006</t>
  </si>
  <si>
    <t>Special Collections - Debt Service</t>
  </si>
  <si>
    <t>010-01-007</t>
  </si>
  <si>
    <t>Special Collection - Building Fund</t>
  </si>
  <si>
    <t>010-01-008</t>
  </si>
  <si>
    <t>Special Collection - School</t>
  </si>
  <si>
    <t>010-01-009</t>
  </si>
  <si>
    <t>Special Collection - Other</t>
  </si>
  <si>
    <t>010-01-010</t>
  </si>
  <si>
    <t xml:space="preserve">Annual </t>
  </si>
  <si>
    <t>010-01-011</t>
  </si>
  <si>
    <t xml:space="preserve">Christmas Collection </t>
  </si>
  <si>
    <t>010-01-012</t>
  </si>
  <si>
    <t>Gifts and Bequests Restricted</t>
  </si>
  <si>
    <t>010-01-013</t>
  </si>
  <si>
    <t>Special Collection - Tax Assessment</t>
  </si>
  <si>
    <t>010-01-099</t>
  </si>
  <si>
    <t>Other Operations/Collections</t>
  </si>
  <si>
    <t>012-01-000</t>
  </si>
  <si>
    <t>DIOCESAN &amp; NATIONAL COLLECTIONS</t>
  </si>
  <si>
    <t>012-01-010</t>
  </si>
  <si>
    <t>Peter's Pence</t>
  </si>
  <si>
    <t>012-01-011</t>
  </si>
  <si>
    <t>Missionary Cooperative</t>
  </si>
  <si>
    <t>012-01-012</t>
  </si>
  <si>
    <t>Catholic Univ. and Other Institutions</t>
  </si>
  <si>
    <t>012-01-013</t>
  </si>
  <si>
    <t>Propagation of the Faith</t>
  </si>
  <si>
    <t>012-01-014</t>
  </si>
  <si>
    <t>Campaign for Human Development</t>
  </si>
  <si>
    <t>012-01-015</t>
  </si>
  <si>
    <t>Home Missions</t>
  </si>
  <si>
    <t>012-01-016</t>
  </si>
  <si>
    <t>Bishops Overseas Relief</t>
  </si>
  <si>
    <t>012-01-017</t>
  </si>
  <si>
    <t>Holy Places / Evangelization</t>
  </si>
  <si>
    <t>012-01-018</t>
  </si>
  <si>
    <t>Easter</t>
  </si>
  <si>
    <t>012-01-019</t>
  </si>
  <si>
    <t>Catholic Charities Appeal</t>
  </si>
  <si>
    <t>012-01-020</t>
  </si>
  <si>
    <t>Ecclesiastical Students</t>
  </si>
  <si>
    <t>012-01-021</t>
  </si>
  <si>
    <t>Latin America</t>
  </si>
  <si>
    <t>012-01-022</t>
  </si>
  <si>
    <t>Special Diocesan</t>
  </si>
  <si>
    <t>012-01-023</t>
  </si>
  <si>
    <t>Communications</t>
  </si>
  <si>
    <t>012-01-024</t>
  </si>
  <si>
    <t>Rice Bowl</t>
  </si>
  <si>
    <t>012-01-025</t>
  </si>
  <si>
    <t>Retired Religious</t>
  </si>
  <si>
    <t>012-01-026</t>
  </si>
  <si>
    <t>Special National</t>
  </si>
  <si>
    <t>012-01-027</t>
  </si>
  <si>
    <t>Cardinal Medeiros</t>
  </si>
  <si>
    <t>012-01-099</t>
  </si>
  <si>
    <t>Other Collections</t>
  </si>
  <si>
    <t>013-01-000</t>
  </si>
  <si>
    <t>OTHER REVENUES</t>
  </si>
  <si>
    <t>Sale of Property</t>
  </si>
  <si>
    <t>013-01-027</t>
  </si>
  <si>
    <t>Borrowed - Chancery</t>
  </si>
  <si>
    <t>013-01-028</t>
  </si>
  <si>
    <t>Anchor</t>
  </si>
  <si>
    <t>013-01-029</t>
  </si>
  <si>
    <t>Interest - Chancery</t>
  </si>
  <si>
    <t>013-01-030</t>
  </si>
  <si>
    <t>Interest - Bank</t>
  </si>
  <si>
    <t>013-01-031</t>
  </si>
  <si>
    <t>Rent</t>
  </si>
  <si>
    <t>013-01-032</t>
  </si>
  <si>
    <t>Bingo / Fundraising</t>
  </si>
  <si>
    <t>013-01-033</t>
  </si>
  <si>
    <t>Societies</t>
  </si>
  <si>
    <t>013-01-034</t>
  </si>
  <si>
    <t>Religious Education Fees</t>
  </si>
  <si>
    <t>013-01-035</t>
  </si>
  <si>
    <t>Holy Days</t>
  </si>
  <si>
    <t>013-01-036</t>
  </si>
  <si>
    <t>Church Subsidy/Reimbursement</t>
  </si>
  <si>
    <t>013-01-037</t>
  </si>
  <si>
    <t>Entertainment</t>
  </si>
  <si>
    <t>013-01-038</t>
  </si>
  <si>
    <t>Insurance Settlement</t>
  </si>
  <si>
    <t>013-01-039</t>
  </si>
  <si>
    <t>Stipends (Mass Fees)</t>
  </si>
  <si>
    <t>013-01-040</t>
  </si>
  <si>
    <t>Flowers</t>
  </si>
  <si>
    <t>013-01-045</t>
  </si>
  <si>
    <t>Bulletin</t>
  </si>
  <si>
    <t>013-01-046</t>
  </si>
  <si>
    <t>Stole Fees (Weddings, Baptisms, etc.)</t>
  </si>
  <si>
    <t>013-01-099</t>
  </si>
  <si>
    <t xml:space="preserve">Other </t>
  </si>
  <si>
    <t>100-01-000</t>
  </si>
  <si>
    <t>ADMINISTRATION</t>
  </si>
  <si>
    <t>100-01-001</t>
  </si>
  <si>
    <t>Salaries - Clergy</t>
  </si>
  <si>
    <t>100-01-002</t>
  </si>
  <si>
    <t>Secretaries and Clerks</t>
  </si>
  <si>
    <t>100-01-003</t>
  </si>
  <si>
    <t>Salaries - Other</t>
  </si>
  <si>
    <t>100-01-004</t>
  </si>
  <si>
    <t>Salaries - Pastoral Associate</t>
  </si>
  <si>
    <t>100-01-013</t>
  </si>
  <si>
    <t>Contract Services</t>
  </si>
  <si>
    <t>100-01-014</t>
  </si>
  <si>
    <t>Supplies and Materials</t>
  </si>
  <si>
    <t>100-01-015</t>
  </si>
  <si>
    <t>Telephone</t>
  </si>
  <si>
    <t>100-01-018</t>
  </si>
  <si>
    <t>Bank Service Charges</t>
  </si>
  <si>
    <t>100-01-019</t>
  </si>
  <si>
    <t>Contributions - Intra</t>
  </si>
  <si>
    <t>100-01-020</t>
  </si>
  <si>
    <t>Contributions - Other</t>
  </si>
  <si>
    <t>100-01-058</t>
  </si>
  <si>
    <t>Budget Envelopes</t>
  </si>
  <si>
    <t>100-01-059</t>
  </si>
  <si>
    <t>Postage</t>
  </si>
  <si>
    <t>100-01-060</t>
  </si>
  <si>
    <t>Bulletins</t>
  </si>
  <si>
    <t>100-01-064</t>
  </si>
  <si>
    <t>Office Expenses</t>
  </si>
  <si>
    <t>100-01-066</t>
  </si>
  <si>
    <t>Computer / Technology</t>
  </si>
  <si>
    <t>100-01-099</t>
  </si>
  <si>
    <t>Other Admin Expenses</t>
  </si>
  <si>
    <t>150-01-000</t>
  </si>
  <si>
    <t>TRANSFERS</t>
  </si>
  <si>
    <t>150-01-010</t>
  </si>
  <si>
    <t>150-01-011</t>
  </si>
  <si>
    <t>150-01-012</t>
  </si>
  <si>
    <t>150-01-013</t>
  </si>
  <si>
    <t>150-01-014</t>
  </si>
  <si>
    <t>150-01-015</t>
  </si>
  <si>
    <t>150-01-016</t>
  </si>
  <si>
    <t>150-01-017</t>
  </si>
  <si>
    <t>150-01-018</t>
  </si>
  <si>
    <t>150-01-019</t>
  </si>
  <si>
    <t>150-01-020</t>
  </si>
  <si>
    <t>150-01-021</t>
  </si>
  <si>
    <t>150-01-022</t>
  </si>
  <si>
    <t>150-01-023</t>
  </si>
  <si>
    <t>150-01-024</t>
  </si>
  <si>
    <t>150-01-025</t>
  </si>
  <si>
    <t>150-01-026</t>
  </si>
  <si>
    <t>150-01-027</t>
  </si>
  <si>
    <t>150-01-099</t>
  </si>
  <si>
    <t>Other Transfers</t>
  </si>
  <si>
    <t>300-01-000</t>
  </si>
  <si>
    <t>OTHER CHURCH</t>
  </si>
  <si>
    <t>300-01-004</t>
  </si>
  <si>
    <t>Liturgical Music - Salaries</t>
  </si>
  <si>
    <t>300-01-010</t>
  </si>
  <si>
    <t>Liturgical Music - Expenses</t>
  </si>
  <si>
    <t>300-01-011</t>
  </si>
  <si>
    <t>Liturgical Supplies</t>
  </si>
  <si>
    <t>300-01-012</t>
  </si>
  <si>
    <t>Liturgical Music - Stipend</t>
  </si>
  <si>
    <t>300-01-021</t>
  </si>
  <si>
    <t>Social Work &amp; Charity</t>
  </si>
  <si>
    <t>300-01-022</t>
  </si>
  <si>
    <t>Athletics</t>
  </si>
  <si>
    <t>300-01-025</t>
  </si>
  <si>
    <t>300-01-026</t>
  </si>
  <si>
    <t>St. Vincent de Paul (Holy Days)</t>
  </si>
  <si>
    <t>300-01-056</t>
  </si>
  <si>
    <t>Missalettes</t>
  </si>
  <si>
    <t>300-01-057</t>
  </si>
  <si>
    <t>300-01-061</t>
  </si>
  <si>
    <t>Altar / Sanctuary Decorations</t>
  </si>
  <si>
    <t>300-01-063</t>
  </si>
  <si>
    <t>Youth Activities</t>
  </si>
  <si>
    <t>300-01-065</t>
  </si>
  <si>
    <t>Bingo Expenses</t>
  </si>
  <si>
    <t>300-01-099</t>
  </si>
  <si>
    <t>Other Church Expenses</t>
  </si>
  <si>
    <t>350-01-000</t>
  </si>
  <si>
    <t>TRANSPORTATION</t>
  </si>
  <si>
    <t>350-01-027</t>
  </si>
  <si>
    <t>Gasoline and Oil</t>
  </si>
  <si>
    <t>350-01-028</t>
  </si>
  <si>
    <t>Repairs</t>
  </si>
  <si>
    <t>350-01-029</t>
  </si>
  <si>
    <t>Public Transportation</t>
  </si>
  <si>
    <t>350-01-099</t>
  </si>
  <si>
    <t>Other Transportation Expenses</t>
  </si>
  <si>
    <t>400-01-000</t>
  </si>
  <si>
    <t>HOUSEHOLD - RECTORY</t>
  </si>
  <si>
    <t>400-01-005</t>
  </si>
  <si>
    <t>Rectory Salaries</t>
  </si>
  <si>
    <t>400-01-007</t>
  </si>
  <si>
    <t>Rectory Custodial Services</t>
  </si>
  <si>
    <t>400-01-014</t>
  </si>
  <si>
    <t>Rectory Supplies and Materials</t>
  </si>
  <si>
    <t>400-01-016</t>
  </si>
  <si>
    <t>Rectory Utilities</t>
  </si>
  <si>
    <t>400-01-017</t>
  </si>
  <si>
    <t>Rectory Heating</t>
  </si>
  <si>
    <t>400-01-030</t>
  </si>
  <si>
    <t>Rectory Food</t>
  </si>
  <si>
    <t>400-01-031</t>
  </si>
  <si>
    <t>Rectory Laundry</t>
  </si>
  <si>
    <t>400-01-036</t>
  </si>
  <si>
    <t>Rectory Maintenance of Buildings</t>
  </si>
  <si>
    <t>400-01-037</t>
  </si>
  <si>
    <t>Rectory Maintenance of Equipment</t>
  </si>
  <si>
    <t>400-01-062</t>
  </si>
  <si>
    <t>Rectory Electricity</t>
  </si>
  <si>
    <t>400-01-099</t>
  </si>
  <si>
    <t>Rectory Other</t>
  </si>
  <si>
    <t>450-01-000</t>
  </si>
  <si>
    <t>DIOCESAN &amp; PARISH SCHOOLS</t>
  </si>
  <si>
    <t>450-01-096</t>
  </si>
  <si>
    <t>Transfer to Parish School</t>
  </si>
  <si>
    <t>450-01-097</t>
  </si>
  <si>
    <t>Subsidy</t>
  </si>
  <si>
    <t>500-01-000</t>
  </si>
  <si>
    <t>RELIGIOUS EDUCATION</t>
  </si>
  <si>
    <t>500-01-002</t>
  </si>
  <si>
    <t>Salaries - Secretary &amp; Clerks</t>
  </si>
  <si>
    <t>500-01-004</t>
  </si>
  <si>
    <t>Salaries - Asst. Religious Education Director</t>
  </si>
  <si>
    <t>500-01-006</t>
  </si>
  <si>
    <t>Salaries - Religious Education Director</t>
  </si>
  <si>
    <t>500-01-012</t>
  </si>
  <si>
    <t>Program Fees</t>
  </si>
  <si>
    <t>500-01-014</t>
  </si>
  <si>
    <t>500-01-015</t>
  </si>
  <si>
    <t>500-01-023</t>
  </si>
  <si>
    <t>500-01-024</t>
  </si>
  <si>
    <t>Transportation</t>
  </si>
  <si>
    <t>500-01-032</t>
  </si>
  <si>
    <t>Books and Pamphlets</t>
  </si>
  <si>
    <t>500-01-033</t>
  </si>
  <si>
    <t>Audio - Visual</t>
  </si>
  <si>
    <t>500-01-034</t>
  </si>
  <si>
    <t>Education Conference</t>
  </si>
  <si>
    <t>500-01-055</t>
  </si>
  <si>
    <t>Education Rent</t>
  </si>
  <si>
    <t>500-01-099</t>
  </si>
  <si>
    <t>Other Religious Ed. Expenses</t>
  </si>
  <si>
    <t>550-01-000</t>
  </si>
  <si>
    <t>OPERATIONS &amp; MAINTENANCE</t>
  </si>
  <si>
    <t>550-01-007</t>
  </si>
  <si>
    <t>Custodial Services</t>
  </si>
  <si>
    <t>550-01-008</t>
  </si>
  <si>
    <t>Salaries - Sexton</t>
  </si>
  <si>
    <t>550-01-009</t>
  </si>
  <si>
    <t>Salaries - Sacristan</t>
  </si>
  <si>
    <t>550-01-014</t>
  </si>
  <si>
    <t>550-01-016</t>
  </si>
  <si>
    <t>Utilities</t>
  </si>
  <si>
    <t>550-01-017</t>
  </si>
  <si>
    <t xml:space="preserve">Heating </t>
  </si>
  <si>
    <t>550-01-035</t>
  </si>
  <si>
    <t>Maintenance of Grounds</t>
  </si>
  <si>
    <t>550-01-036</t>
  </si>
  <si>
    <t>Maintenance of Buildings</t>
  </si>
  <si>
    <t>550-01-037</t>
  </si>
  <si>
    <t>Maintenance of Equipment</t>
  </si>
  <si>
    <t>550-01-038</t>
  </si>
  <si>
    <t>Equipment Rental</t>
  </si>
  <si>
    <t>550-01-062</t>
  </si>
  <si>
    <t>Electricity</t>
  </si>
  <si>
    <t>550-01-068</t>
  </si>
  <si>
    <t>Maintenance of Alarms</t>
  </si>
  <si>
    <t>550-01-099</t>
  </si>
  <si>
    <t>Other Maintenance Expenses</t>
  </si>
  <si>
    <t>600-01-000</t>
  </si>
  <si>
    <t>FIXED CHARGES</t>
  </si>
  <si>
    <t>600-01-039</t>
  </si>
  <si>
    <t xml:space="preserve">Diocesan Assessment </t>
  </si>
  <si>
    <t>600-01-041</t>
  </si>
  <si>
    <t>Cathedraticum</t>
  </si>
  <si>
    <t>600-01-042</t>
  </si>
  <si>
    <t>Clergy Pension</t>
  </si>
  <si>
    <t>600-01-043</t>
  </si>
  <si>
    <t>Clergy Retreats</t>
  </si>
  <si>
    <t>600-01-044</t>
  </si>
  <si>
    <t>Health &amp; Dental - Clergy</t>
  </si>
  <si>
    <t>600-01-045</t>
  </si>
  <si>
    <t>Laity Pension</t>
  </si>
  <si>
    <t>600-01-046</t>
  </si>
  <si>
    <t>Health &amp; Dental - Laity</t>
  </si>
  <si>
    <t>600-01-047</t>
  </si>
  <si>
    <t>Insurance</t>
  </si>
  <si>
    <t>600-01-048</t>
  </si>
  <si>
    <t>Taxes</t>
  </si>
  <si>
    <t>600-01-049</t>
  </si>
  <si>
    <t>Employer's Portion FICA</t>
  </si>
  <si>
    <t>600-01-050</t>
  </si>
  <si>
    <t>Disability Insurance</t>
  </si>
  <si>
    <t>600-01-099</t>
  </si>
  <si>
    <t>Other Fixed Charges</t>
  </si>
  <si>
    <t>700-01-000</t>
  </si>
  <si>
    <t>MISCELLANEOUS / OTHER</t>
  </si>
  <si>
    <t>700-01-050</t>
  </si>
  <si>
    <t>Acquisition of Sites and Buildings</t>
  </si>
  <si>
    <t>700-01-051</t>
  </si>
  <si>
    <t>Extraordinary Repairs of Buildings</t>
  </si>
  <si>
    <t>700-01-052</t>
  </si>
  <si>
    <t>Acquisition of Equipment and Furniture</t>
  </si>
  <si>
    <t>700-01-053</t>
  </si>
  <si>
    <t>Loan Principal</t>
  </si>
  <si>
    <t>700-01-054</t>
  </si>
  <si>
    <t>Loan Interest</t>
  </si>
  <si>
    <t>700-01-099</t>
  </si>
  <si>
    <t>Other Miscellaneous Expenses</t>
  </si>
  <si>
    <t>800-01-000</t>
  </si>
  <si>
    <t>CONVENT/PARISH CENTER</t>
  </si>
  <si>
    <t>800-01-005</t>
  </si>
  <si>
    <t>Salaries</t>
  </si>
  <si>
    <t>800-01-007</t>
  </si>
  <si>
    <t>800-01-014</t>
  </si>
  <si>
    <t>800-01-015</t>
  </si>
  <si>
    <t>800-01-016</t>
  </si>
  <si>
    <t>800-01-017</t>
  </si>
  <si>
    <t>800-01-036</t>
  </si>
  <si>
    <t>800-01-037</t>
  </si>
  <si>
    <t>800-01-062</t>
  </si>
  <si>
    <t>800-01-099</t>
  </si>
  <si>
    <t>Other Expenses</t>
  </si>
  <si>
    <t>Total Revenue</t>
  </si>
  <si>
    <t>600-01-040</t>
  </si>
  <si>
    <t>Diocesan Assessment Special</t>
  </si>
  <si>
    <t>Total Expense</t>
  </si>
  <si>
    <t>Net Surplus/(Deficit)</t>
  </si>
  <si>
    <t>013-01-026</t>
  </si>
  <si>
    <t>Proof</t>
  </si>
  <si>
    <t>Date</t>
  </si>
  <si>
    <t>100-01-001a</t>
  </si>
  <si>
    <t>Salaries - Clergy (visiting)</t>
  </si>
  <si>
    <t>Income and Expense Summary (unaudited)</t>
  </si>
  <si>
    <t>Parish Grand Annual</t>
  </si>
  <si>
    <t>Weekly and Special Collections</t>
  </si>
  <si>
    <t>Other Revenue</t>
  </si>
  <si>
    <t>Operating Revenue</t>
  </si>
  <si>
    <t>Actual</t>
  </si>
  <si>
    <t>Equipment/Maintenance</t>
  </si>
  <si>
    <t>Operating Expense</t>
  </si>
  <si>
    <t>Property Insurance and Assessment</t>
  </si>
  <si>
    <t>Employee Costs (excl. Religious Ed)</t>
  </si>
  <si>
    <t>Religious Education</t>
  </si>
  <si>
    <t>Operating Surplus/(Deficit)</t>
  </si>
  <si>
    <t>Cash at June 30th</t>
  </si>
  <si>
    <t>Loans at June 30th</t>
  </si>
  <si>
    <t>Finance Council Message:</t>
  </si>
  <si>
    <t>Fav/(Unfav)</t>
  </si>
  <si>
    <t>% Change</t>
  </si>
  <si>
    <t>Diocesan and National Collections</t>
  </si>
  <si>
    <t>Enter parish name here</t>
  </si>
  <si>
    <t>Date report provided to parishioners</t>
  </si>
  <si>
    <t>Enter parish name</t>
  </si>
  <si>
    <t>Enter parish town here</t>
  </si>
  <si>
    <t>Pastor or administrator name</t>
  </si>
  <si>
    <t>John Doe:  Partner in the law firm of Doe and Doe</t>
  </si>
  <si>
    <t>Jane Doe:  Vice-president at Sunrise Bank</t>
  </si>
  <si>
    <t xml:space="preserve">1. </t>
  </si>
  <si>
    <t xml:space="preserve">2. </t>
  </si>
  <si>
    <t>3.</t>
  </si>
  <si>
    <t>4.</t>
  </si>
  <si>
    <t>5.</t>
  </si>
  <si>
    <t>6.</t>
  </si>
  <si>
    <t>7.</t>
  </si>
  <si>
    <t>8.</t>
  </si>
  <si>
    <t>FY23</t>
  </si>
  <si>
    <t>FY24</t>
  </si>
  <si>
    <t>FY25</t>
  </si>
  <si>
    <t>PLEASE READ</t>
  </si>
  <si>
    <t>Standardized P&amp;L Statements for every parish are available on the new Shepherd's Hub App. Please speak to your pastor/priest to acquire a copy, which can be used either in its entirety or as a reference when preparing your P&amp;L.</t>
  </si>
  <si>
    <t>FY25 (inc)</t>
  </si>
  <si>
    <t>FY24-FY25</t>
  </si>
  <si>
    <t>Date and Time</t>
  </si>
  <si>
    <t>(Please include any meetings that have taken place since the end of FY25)</t>
  </si>
  <si>
    <t>Finance Council Member Roster</t>
  </si>
  <si>
    <t>Finance Council FY25 Meetings</t>
  </si>
  <si>
    <t>Annual Report Attestation</t>
  </si>
  <si>
    <t>Pastor signature</t>
  </si>
  <si>
    <t>Pastor name</t>
  </si>
  <si>
    <t>Finance Council Chair signature</t>
  </si>
  <si>
    <t>Finance Council Chair name</t>
  </si>
  <si>
    <t>Pastoral Council Member Roster</t>
  </si>
  <si>
    <t>x</t>
  </si>
  <si>
    <r>
      <t>I attest that the Annual Report was provided to the parish on</t>
    </r>
    <r>
      <rPr>
        <b/>
        <sz val="11"/>
        <color rgb="FF000000"/>
        <rFont val="Calibri"/>
        <family val="2"/>
        <scheme val="minor"/>
      </rPr>
      <t xml:space="preserve"> [INSERT DATE] </t>
    </r>
    <r>
      <rPr>
        <sz val="11"/>
        <color indexed="8"/>
        <rFont val="Calibri"/>
        <family val="2"/>
        <scheme val="minor"/>
      </rPr>
      <t>and was created in consultation with the Parish Finance Council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</si>
</sst>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0.0%"/>
  </numFmts>
  <fonts count="21" x14ac:knownFonts="1">
    <font>
      <sz val="11"/>
      <color indexed="8"/>
      <name val="Calibri"/>
      <family val="2"/>
      <scheme val="minor"/>
    </font>
    <font>
      <sz val="11"/>
      <color theme="1"/>
      <name val="Calibri"/>
      <family val="2"/>
      <scheme val="minor"/>
    </font>
    <font>
      <b/>
      <sz val="11"/>
      <color indexed="8"/>
      <name val="Calibri"/>
      <family val="2"/>
      <scheme val="minor"/>
    </font>
    <font>
      <sz val="10"/>
      <color indexed="8"/>
      <name val="MS Sans Serif"/>
    </font>
    <font>
      <sz val="11"/>
      <color rgb="FF00B050"/>
      <name val="Calibri"/>
      <family val="2"/>
      <scheme val="minor"/>
    </font>
    <font>
      <sz val="11"/>
      <color indexed="8"/>
      <name val="Calibri"/>
      <family val="2"/>
      <scheme val="minor"/>
    </font>
    <font>
      <b/>
      <sz val="11"/>
      <name val="Calibri"/>
      <family val="2"/>
      <scheme val="minor"/>
    </font>
    <font>
      <sz val="11"/>
      <name val="Calibri"/>
      <family val="2"/>
      <scheme val="minor"/>
    </font>
    <font>
      <i/>
      <sz val="11"/>
      <name val="Calibri"/>
      <family val="2"/>
      <scheme val="minor"/>
    </font>
    <font>
      <i/>
      <sz val="11"/>
      <color indexed="8"/>
      <name val="Calibri"/>
      <family val="2"/>
      <scheme val="minor"/>
    </font>
    <font>
      <sz val="12"/>
      <color indexed="8"/>
      <name val="Palatino Linotype"/>
      <family val="1"/>
    </font>
    <font>
      <b/>
      <sz val="12"/>
      <color indexed="8"/>
      <name val="Palatino Linotype"/>
      <family val="1"/>
    </font>
    <font>
      <sz val="11"/>
      <color theme="1"/>
      <name val="Palatino Linotype"/>
      <family val="1"/>
    </font>
    <font>
      <b/>
      <sz val="11"/>
      <color theme="1"/>
      <name val="Palatino Linotype"/>
      <family val="1"/>
    </font>
    <font>
      <b/>
      <sz val="11"/>
      <color rgb="FF000000"/>
      <name val="Palatino Linotype"/>
      <family val="1"/>
    </font>
    <font>
      <u/>
      <sz val="12"/>
      <color indexed="8"/>
      <name val="Palatino Linotype"/>
      <family val="1"/>
    </font>
    <font>
      <b/>
      <sz val="12"/>
      <color theme="8"/>
      <name val="Palatino Linotype"/>
      <family val="1"/>
    </font>
    <font>
      <sz val="12"/>
      <color theme="8"/>
      <name val="Palatino Linotype"/>
      <family val="1"/>
    </font>
    <font>
      <b/>
      <u/>
      <sz val="20"/>
      <color rgb="FF000000"/>
      <name val="Palatino Linotype"/>
      <family val="1"/>
    </font>
    <font>
      <b/>
      <sz val="20"/>
      <color indexed="8"/>
      <name val="Palatino Linotype"/>
      <family val="1"/>
    </font>
    <font>
      <b/>
      <sz val="11"/>
      <color rgb="FF000000"/>
      <name val="Calibri"/>
      <family val="2"/>
      <scheme val="minor"/>
    </font>
  </fonts>
  <fills count="4">
    <fill>
      <patternFill patternType="none"/>
    </fill>
    <fill>
      <patternFill patternType="gray125"/>
    </fill>
    <fill>
      <patternFill patternType="solid">
        <fgColor rgb="FFFFFF99"/>
        <bgColor indexed="64"/>
      </patternFill>
    </fill>
    <fill>
      <patternFill patternType="solid">
        <fgColor rgb="FFFFFF00"/>
        <bgColor indexed="64"/>
      </patternFill>
    </fill>
  </fills>
  <borders count="13">
    <border>
      <left/>
      <right/>
      <top/>
      <bottom/>
      <diagonal/>
    </border>
    <border>
      <left/>
      <right/>
      <top/>
      <bottom style="thin">
        <color auto="1"/>
      </bottom>
      <diagonal/>
    </border>
    <border>
      <left/>
      <right/>
      <top style="thin">
        <color auto="1"/>
      </top>
      <bottom/>
      <diagonal/>
    </border>
    <border>
      <left/>
      <right/>
      <top style="thin">
        <color indexed="64"/>
      </top>
      <bottom style="thin">
        <color indexed="64"/>
      </bottom>
      <diagonal/>
    </border>
    <border>
      <left/>
      <right/>
      <top style="thin">
        <color indexed="64"/>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3"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cellStyleXfs>
  <cellXfs count="67">
    <xf numFmtId="0" fontId="0" fillId="0" borderId="0" xfId="0"/>
    <xf numFmtId="6" fontId="0" fillId="0" borderId="0" xfId="0" applyNumberFormat="1" applyAlignment="1">
      <alignment horizontal="center"/>
    </xf>
    <xf numFmtId="0" fontId="2" fillId="0" borderId="0" xfId="0" applyFont="1"/>
    <xf numFmtId="0" fontId="2" fillId="0" borderId="1" xfId="0" applyFont="1" applyBorder="1" applyAlignment="1">
      <alignment horizontal="center"/>
    </xf>
    <xf numFmtId="6" fontId="2" fillId="0" borderId="0" xfId="0" applyNumberFormat="1" applyFont="1" applyAlignment="1">
      <alignment horizontal="center"/>
    </xf>
    <xf numFmtId="6" fontId="2" fillId="0" borderId="2" xfId="0" applyNumberFormat="1" applyFont="1" applyBorder="1" applyAlignment="1">
      <alignment horizontal="center"/>
    </xf>
    <xf numFmtId="6" fontId="2" fillId="0" borderId="3" xfId="0" applyNumberFormat="1" applyFont="1" applyBorder="1" applyAlignment="1">
      <alignment horizontal="center"/>
    </xf>
    <xf numFmtId="0" fontId="4" fillId="0" borderId="0" xfId="0" applyFont="1"/>
    <xf numFmtId="6" fontId="0" fillId="0" borderId="2" xfId="0" applyNumberFormat="1" applyBorder="1" applyAlignment="1">
      <alignment horizontal="center"/>
    </xf>
    <xf numFmtId="0" fontId="0" fillId="0" borderId="1" xfId="0" applyBorder="1" applyAlignment="1">
      <alignment horizontal="centerContinuous"/>
    </xf>
    <xf numFmtId="0" fontId="6" fillId="0" borderId="0" xfId="0" applyFont="1"/>
    <xf numFmtId="0" fontId="7" fillId="0" borderId="0" xfId="0" applyFont="1"/>
    <xf numFmtId="49" fontId="7" fillId="0" borderId="0" xfId="0" applyNumberFormat="1" applyFont="1" applyAlignment="1">
      <alignment horizontal="center" vertical="top" wrapText="1"/>
    </xf>
    <xf numFmtId="0" fontId="7" fillId="0" borderId="0" xfId="0" applyFont="1" applyAlignment="1">
      <alignment horizontal="left" vertical="top" wrapText="1"/>
    </xf>
    <xf numFmtId="49" fontId="7" fillId="0" borderId="0" xfId="0" applyNumberFormat="1" applyFont="1" applyAlignment="1">
      <alignment horizontal="center"/>
    </xf>
    <xf numFmtId="0" fontId="7" fillId="0" borderId="0" xfId="0" applyFont="1" applyAlignment="1">
      <alignment horizontal="left" vertical="center"/>
    </xf>
    <xf numFmtId="49" fontId="6" fillId="0" borderId="0" xfId="0" applyNumberFormat="1" applyFont="1" applyAlignment="1">
      <alignment horizontal="center" vertical="top" wrapText="1"/>
    </xf>
    <xf numFmtId="0" fontId="6" fillId="0" borderId="0" xfId="0" applyFont="1" applyAlignment="1">
      <alignment horizontal="left" vertical="top" wrapText="1"/>
    </xf>
    <xf numFmtId="49" fontId="8" fillId="2" borderId="0" xfId="0" applyNumberFormat="1" applyFont="1" applyFill="1" applyAlignment="1">
      <alignment horizontal="center" vertical="top" wrapText="1"/>
    </xf>
    <xf numFmtId="0" fontId="8" fillId="2" borderId="0" xfId="0" applyFont="1" applyFill="1" applyAlignment="1">
      <alignment horizontal="left" vertical="top" wrapText="1"/>
    </xf>
    <xf numFmtId="0" fontId="9" fillId="2" borderId="0" xfId="0" applyFont="1" applyFill="1"/>
    <xf numFmtId="6" fontId="9" fillId="2" borderId="0" xfId="0" applyNumberFormat="1" applyFont="1" applyFill="1" applyAlignment="1">
      <alignment horizontal="center"/>
    </xf>
    <xf numFmtId="0" fontId="10" fillId="0" borderId="0" xfId="0" applyFont="1"/>
    <xf numFmtId="0" fontId="11" fillId="0" borderId="0" xfId="0" applyFont="1"/>
    <xf numFmtId="0" fontId="2" fillId="0" borderId="1" xfId="0" quotePrefix="1" applyFont="1" applyBorder="1" applyAlignment="1">
      <alignment horizontal="centerContinuous"/>
    </xf>
    <xf numFmtId="6" fontId="10" fillId="0" borderId="0" xfId="0" applyNumberFormat="1" applyFont="1"/>
    <xf numFmtId="6" fontId="11" fillId="0" borderId="0" xfId="0" applyNumberFormat="1" applyFont="1"/>
    <xf numFmtId="0" fontId="12" fillId="0" borderId="0" xfId="0" applyFont="1"/>
    <xf numFmtId="0" fontId="13" fillId="0" borderId="0" xfId="0" applyFont="1"/>
    <xf numFmtId="6" fontId="10" fillId="0" borderId="4" xfId="0" applyNumberFormat="1" applyFont="1" applyBorder="1"/>
    <xf numFmtId="49" fontId="14" fillId="0" borderId="1" xfId="0" applyNumberFormat="1" applyFont="1" applyBorder="1" applyAlignment="1">
      <alignment horizontal="center"/>
    </xf>
    <xf numFmtId="0" fontId="13" fillId="0" borderId="1" xfId="0" applyFont="1" applyBorder="1" applyAlignment="1">
      <alignment horizontal="centerContinuous"/>
    </xf>
    <xf numFmtId="0" fontId="10" fillId="0" borderId="0" xfId="0" applyFont="1" applyAlignment="1">
      <alignment horizontal="centerContinuous"/>
    </xf>
    <xf numFmtId="0" fontId="10" fillId="0" borderId="1" xfId="0" applyFont="1" applyBorder="1" applyAlignment="1">
      <alignment horizontal="centerContinuous"/>
    </xf>
    <xf numFmtId="164" fontId="10" fillId="0" borderId="0" xfId="6" applyNumberFormat="1" applyFont="1"/>
    <xf numFmtId="0" fontId="15" fillId="0" borderId="0" xfId="0" applyFont="1"/>
    <xf numFmtId="6" fontId="11" fillId="0" borderId="2" xfId="0" applyNumberFormat="1" applyFont="1" applyBorder="1"/>
    <xf numFmtId="164" fontId="11" fillId="0" borderId="0" xfId="6" applyNumberFormat="1" applyFont="1"/>
    <xf numFmtId="6" fontId="10" fillId="0" borderId="0" xfId="0" applyNumberFormat="1" applyFont="1" applyAlignment="1">
      <alignment horizontal="right"/>
    </xf>
    <xf numFmtId="0" fontId="16" fillId="0" borderId="0" xfId="0" applyFont="1" applyAlignment="1">
      <alignment horizontal="centerContinuous"/>
    </xf>
    <xf numFmtId="0" fontId="17" fillId="0" borderId="0" xfId="0" applyFont="1" applyAlignment="1">
      <alignment horizontal="centerContinuous"/>
    </xf>
    <xf numFmtId="0" fontId="16" fillId="0" borderId="0" xfId="0" applyFont="1" applyAlignment="1">
      <alignment horizontal="left"/>
    </xf>
    <xf numFmtId="0" fontId="0" fillId="0" borderId="0" xfId="0" quotePrefix="1" applyAlignment="1">
      <alignment vertical="top"/>
    </xf>
    <xf numFmtId="0" fontId="0" fillId="0" borderId="0" xfId="0" applyAlignment="1">
      <alignment vertical="top"/>
    </xf>
    <xf numFmtId="0" fontId="0" fillId="0" borderId="0" xfId="0" applyAlignment="1">
      <alignment vertical="top" wrapText="1"/>
    </xf>
    <xf numFmtId="0" fontId="0" fillId="0" borderId="1" xfId="0" applyBorder="1"/>
    <xf numFmtId="0" fontId="10" fillId="0" borderId="5" xfId="0" applyFont="1" applyBorder="1" applyAlignment="1">
      <alignment vertical="top"/>
    </xf>
    <xf numFmtId="0" fontId="10" fillId="0" borderId="3" xfId="0" applyFont="1" applyBorder="1" applyAlignment="1">
      <alignment vertical="top"/>
    </xf>
    <xf numFmtId="0" fontId="10" fillId="0" borderId="6" xfId="0" applyFont="1" applyBorder="1" applyAlignment="1">
      <alignment vertical="top"/>
    </xf>
    <xf numFmtId="0" fontId="18" fillId="3" borderId="7"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0"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9" fillId="0" borderId="0" xfId="0" applyFont="1"/>
    <xf numFmtId="0" fontId="9" fillId="0" borderId="1" xfId="0" applyFont="1" applyBorder="1"/>
    <xf numFmtId="0" fontId="9" fillId="0" borderId="0" xfId="0" applyFont="1" applyAlignment="1">
      <alignment horizontal="right"/>
    </xf>
  </cellXfs>
  <cellStyles count="7">
    <cellStyle name="Currency 2" xfId="4" xr:uid="{00000000-0005-0000-0000-000000000000}"/>
    <cellStyle name="Normal" xfId="0" builtinId="0"/>
    <cellStyle name="Normal 2" xfId="1" xr:uid="{00000000-0005-0000-0000-000002000000}"/>
    <cellStyle name="Normal 3" xfId="2" xr:uid="{00000000-0005-0000-0000-000003000000}"/>
    <cellStyle name="Normal 6" xfId="3" xr:uid="{00000000-0005-0000-0000-000004000000}"/>
    <cellStyle name="Percent" xfId="6" builtinId="5"/>
    <cellStyle name="Percent 2" xfId="5" xr:uid="{00000000-0005-0000-0000-000005000000}"/>
  </cellStyles>
  <dxfs count="0"/>
  <tableStyles count="0" defaultTableStyle="TableStyleMedium2" defaultPivotStyle="PivotStyleLight16"/>
  <colors>
    <mruColors>
      <color rgb="FFCC00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581025</xdr:colOff>
      <xdr:row>4</xdr:row>
      <xdr:rowOff>219075</xdr:rowOff>
    </xdr:from>
    <xdr:to>
      <xdr:col>20</xdr:col>
      <xdr:colOff>323850</xdr:colOff>
      <xdr:row>21</xdr:row>
      <xdr:rowOff>219074</xdr:rowOff>
    </xdr:to>
    <xdr:sp macro="" textlink="">
      <xdr:nvSpPr>
        <xdr:cNvPr id="3" name="Arrow: Left 2">
          <a:extLst>
            <a:ext uri="{FF2B5EF4-FFF2-40B4-BE49-F238E27FC236}">
              <a16:creationId xmlns:a16="http://schemas.microsoft.com/office/drawing/2014/main" id="{2EE7956B-AF3B-5628-88C4-B111CD5177A4}"/>
            </a:ext>
          </a:extLst>
        </xdr:cNvPr>
        <xdr:cNvSpPr/>
      </xdr:nvSpPr>
      <xdr:spPr>
        <a:xfrm>
          <a:off x="9286875" y="1133475"/>
          <a:ext cx="5838825" cy="388619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Parishes should enter income and</a:t>
          </a:r>
          <a:r>
            <a:rPr lang="en-US" sz="1100" baseline="0"/>
            <a:t> expense numbers from their company Quickbooks file into the "Detailed P&amp;L" tab.  Note that this tab is based off the standard chart of accounts for parishes.  If your parish has additional accounts you wil lhave to modify the tab to include these accounts.  Amounts entered into the "Detailed P&amp;L" tab are linked into this summary report.</a:t>
          </a:r>
        </a:p>
        <a:p>
          <a:pPr algn="l"/>
          <a:endParaRPr lang="en-US" sz="1100" baseline="0"/>
        </a:p>
        <a:p>
          <a:pPr algn="l"/>
          <a:r>
            <a:rPr lang="en-US" sz="1100" baseline="0"/>
            <a:t>Please note that this report template is </a:t>
          </a:r>
          <a:r>
            <a:rPr lang="en-US" sz="1100" u="sng" baseline="0"/>
            <a:t>optional</a:t>
          </a:r>
          <a:r>
            <a:rPr lang="en-US" sz="1100" baseline="0"/>
            <a:t> for parishes to use.  If you have a different format used by your parish that shows the operating surplus/(deficit) and cash balances you may chose to use that report.</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cts\Parish%20Planning\Falmouth\09.28.18%20Falmouth%20Parishes%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cts\Parish%20Planning\Fall%20River%20Flint%20and%20Globe\07.20.18%20Fall%20River%20Flint%20and%20Glob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Finance\Projects\Parish%20Assessment%20Review\04.27.17%20Parish%20Data%20-%20Progressive%20Tax%20-%201%20r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rojects\Parish%20Assessment%20Review\06.20.18%20Parish%20Assessment%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 - 038-0"/>
      <sheetName val="Prop - 044-0"/>
      <sheetName val="Prop - 044-1"/>
      <sheetName val="Prop - 044-6"/>
      <sheetName val="Prop - 075-0"/>
      <sheetName val="Prop - 112-0"/>
      <sheetName val="Parish Assessment"/>
      <sheetName val="Parish COA"/>
      <sheetName val="St. Thomas Chapel Collections"/>
      <sheetName val="St. Thomas Chapel Exp"/>
      <sheetName val="1a. Scenario Summary"/>
      <sheetName val="1b. Parish Detail"/>
      <sheetName val="2. Employee Costs"/>
      <sheetName val="3. Cash"/>
      <sheetName val="4. Chancery Debt"/>
      <sheetName val="A3.StES - FY16-FY18 Det P&amp;L"/>
      <sheetName val="5. Capital Needs"/>
      <sheetName val="St. Patrick's loan principal"/>
      <sheetName val="A1. StES - FY16-FY18 P&amp;L"/>
      <sheetName val="A2. SES Exp Pivot Table"/>
      <sheetName val="B1. St. Ant - FY16-FY18 P&amp;L"/>
      <sheetName val="B2. StAn Exp Pivot Table"/>
      <sheetName val="C1. Financial Report"/>
      <sheetName val="C2. St. Patricks - Sorted"/>
      <sheetName val="C3. Transactions"/>
      <sheetName val="3. StES - Bal Sheet"/>
      <sheetName val="4. StES - Transactions"/>
      <sheetName val="1b. StES - sorted"/>
      <sheetName val="5b. St. Ant - Sorted"/>
      <sheetName val="3. StAnCem-Exp Pivot"/>
      <sheetName val="E1. St. Josephs Cemetery"/>
      <sheetName val="6. St. Ant - FY16-FY18 Det P&amp;L"/>
      <sheetName val="7. St. Ant - Bal Sheet"/>
      <sheetName val="8. St. Ant - Trans"/>
      <sheetName val="9. StAnCem FY16-FY18 P&amp;L"/>
      <sheetName val="10. St. AnCem FY16-FY18 Det P&amp;L"/>
      <sheetName val="10b. StAn Cem Sorted"/>
      <sheetName val="11. StAnCem - Bal Sheet"/>
      <sheetName val="12. St AnCem - Trans"/>
      <sheetName val="Pivot Table"/>
    </sheetNames>
    <sheetDataSet>
      <sheetData sheetId="0"/>
      <sheetData sheetId="1"/>
      <sheetData sheetId="2"/>
      <sheetData sheetId="3"/>
      <sheetData sheetId="4"/>
      <sheetData sheetId="5"/>
      <sheetData sheetId="6"/>
      <sheetData sheetId="7">
        <row r="6">
          <cell r="D6" t="str">
            <v>040-01-000</v>
          </cell>
          <cell r="E6">
            <v>0</v>
          </cell>
          <cell r="F6" t="str">
            <v>Checking Account</v>
          </cell>
        </row>
        <row r="7">
          <cell r="D7" t="str">
            <v>041-01-000</v>
          </cell>
          <cell r="F7" t="str">
            <v>Savings Account</v>
          </cell>
        </row>
        <row r="8">
          <cell r="D8" t="str">
            <v>048-01-000</v>
          </cell>
          <cell r="F8" t="str">
            <v>Depository (Chancery)</v>
          </cell>
        </row>
        <row r="9">
          <cell r="D9" t="str">
            <v>049-01-000</v>
          </cell>
          <cell r="F9" t="str">
            <v>Other Assets</v>
          </cell>
        </row>
        <row r="10">
          <cell r="D10" t="str">
            <v>900-01-001</v>
          </cell>
          <cell r="E10">
            <v>0</v>
          </cell>
          <cell r="F10" t="str">
            <v>Accounts Payable Trade</v>
          </cell>
        </row>
        <row r="11">
          <cell r="D11" t="str">
            <v>900-02-002</v>
          </cell>
          <cell r="F11" t="str">
            <v>Payroll Liabilities</v>
          </cell>
        </row>
        <row r="12">
          <cell r="D12" t="str">
            <v>900-03-003</v>
          </cell>
          <cell r="F12" t="str">
            <v>Accounts Payable Other</v>
          </cell>
        </row>
        <row r="13">
          <cell r="D13" t="str">
            <v>960-01-601</v>
          </cell>
          <cell r="F13" t="str">
            <v>Due To Deposit and Loan</v>
          </cell>
        </row>
        <row r="14">
          <cell r="D14" t="str">
            <v>999-99-999</v>
          </cell>
          <cell r="E14">
            <v>0</v>
          </cell>
          <cell r="F14" t="str">
            <v>Undesignated Net Assets</v>
          </cell>
        </row>
        <row r="15">
          <cell r="D15">
            <v>0</v>
          </cell>
          <cell r="E15">
            <v>0</v>
          </cell>
          <cell r="F15">
            <v>0</v>
          </cell>
        </row>
        <row r="16">
          <cell r="D16" t="str">
            <v>010-01-000</v>
          </cell>
          <cell r="F16" t="str">
            <v>CHURCH OPERATIONS</v>
          </cell>
        </row>
        <row r="17">
          <cell r="D17" t="str">
            <v>010-01-001</v>
          </cell>
          <cell r="E17">
            <v>0</v>
          </cell>
          <cell r="F17" t="str">
            <v>Collections</v>
          </cell>
        </row>
        <row r="18">
          <cell r="D18" t="str">
            <v>010-01-004</v>
          </cell>
          <cell r="E18">
            <v>0</v>
          </cell>
          <cell r="F18" t="str">
            <v>Shrines, Candles, Boxes and Pamphlets</v>
          </cell>
        </row>
        <row r="19">
          <cell r="D19" t="str">
            <v>010-01-005</v>
          </cell>
          <cell r="E19">
            <v>0</v>
          </cell>
          <cell r="F19" t="str">
            <v>Gifts and Bequests Unrestricted</v>
          </cell>
        </row>
        <row r="20">
          <cell r="D20" t="str">
            <v>010-01-006</v>
          </cell>
          <cell r="E20">
            <v>0</v>
          </cell>
          <cell r="F20" t="str">
            <v>Special Collections - Debt Service</v>
          </cell>
        </row>
        <row r="21">
          <cell r="D21" t="str">
            <v>010-01-007</v>
          </cell>
          <cell r="E21">
            <v>0</v>
          </cell>
          <cell r="F21" t="str">
            <v>Special Collection - Building Fund</v>
          </cell>
        </row>
        <row r="22">
          <cell r="D22" t="str">
            <v>010-01-008</v>
          </cell>
          <cell r="E22">
            <v>0</v>
          </cell>
          <cell r="F22" t="str">
            <v>Special Collection - School</v>
          </cell>
        </row>
        <row r="23">
          <cell r="D23" t="str">
            <v>010-01-009</v>
          </cell>
          <cell r="E23">
            <v>0</v>
          </cell>
          <cell r="F23" t="str">
            <v>Special Collection - Other</v>
          </cell>
        </row>
        <row r="24">
          <cell r="D24" t="str">
            <v>010-01-010</v>
          </cell>
          <cell r="E24">
            <v>0</v>
          </cell>
          <cell r="F24" t="str">
            <v xml:space="preserve">Annual </v>
          </cell>
        </row>
        <row r="25">
          <cell r="D25" t="str">
            <v>010-01-011</v>
          </cell>
          <cell r="E25">
            <v>0</v>
          </cell>
          <cell r="F25" t="str">
            <v xml:space="preserve">Christmas Collection </v>
          </cell>
        </row>
        <row r="26">
          <cell r="D26" t="str">
            <v>010-01-012</v>
          </cell>
          <cell r="E26">
            <v>0</v>
          </cell>
          <cell r="F26" t="str">
            <v>Gifts and Bequests Restricted</v>
          </cell>
        </row>
        <row r="27">
          <cell r="D27" t="str">
            <v>010-01-013</v>
          </cell>
          <cell r="E27">
            <v>0</v>
          </cell>
          <cell r="F27" t="str">
            <v>Special Collection - Tax Assessment</v>
          </cell>
        </row>
        <row r="28">
          <cell r="D28" t="str">
            <v>010-01-099</v>
          </cell>
          <cell r="E28">
            <v>0</v>
          </cell>
          <cell r="F28" t="str">
            <v>Other Operations/Collections</v>
          </cell>
        </row>
        <row r="29">
          <cell r="D29" t="str">
            <v>012-01-000</v>
          </cell>
          <cell r="E29">
            <v>0</v>
          </cell>
          <cell r="F29" t="str">
            <v>DIOCESAN &amp; NATIONAL COLLECTIONS</v>
          </cell>
        </row>
        <row r="30">
          <cell r="D30" t="str">
            <v>012-01-010</v>
          </cell>
          <cell r="E30">
            <v>0</v>
          </cell>
          <cell r="F30" t="str">
            <v>Peter's Pence</v>
          </cell>
        </row>
        <row r="31">
          <cell r="D31" t="str">
            <v>012-01-011</v>
          </cell>
          <cell r="E31">
            <v>0</v>
          </cell>
          <cell r="F31" t="str">
            <v>Missionary Cooperative</v>
          </cell>
        </row>
        <row r="32">
          <cell r="D32" t="str">
            <v>012-01-012</v>
          </cell>
          <cell r="E32">
            <v>0</v>
          </cell>
          <cell r="F32" t="str">
            <v>Catholic Univ. and Other Institutions</v>
          </cell>
        </row>
        <row r="33">
          <cell r="D33" t="str">
            <v>012-01-013</v>
          </cell>
          <cell r="E33">
            <v>0</v>
          </cell>
          <cell r="F33" t="str">
            <v>Propagation of the Faith</v>
          </cell>
        </row>
        <row r="34">
          <cell r="D34" t="str">
            <v>012-01-014</v>
          </cell>
          <cell r="E34">
            <v>0</v>
          </cell>
          <cell r="F34" t="str">
            <v>Campaign for Human Development</v>
          </cell>
        </row>
        <row r="35">
          <cell r="D35" t="str">
            <v>012-01-015</v>
          </cell>
          <cell r="E35">
            <v>0</v>
          </cell>
          <cell r="F35" t="str">
            <v>Home Missions</v>
          </cell>
        </row>
        <row r="36">
          <cell r="D36" t="str">
            <v>012-01-016</v>
          </cell>
          <cell r="E36">
            <v>0</v>
          </cell>
          <cell r="F36" t="str">
            <v>Bishops Overseas Relief</v>
          </cell>
        </row>
        <row r="37">
          <cell r="D37" t="str">
            <v>012-01-017</v>
          </cell>
          <cell r="E37">
            <v>0</v>
          </cell>
          <cell r="F37" t="str">
            <v>Holy Places / Evangelization</v>
          </cell>
        </row>
        <row r="38">
          <cell r="D38" t="str">
            <v>012-01-018</v>
          </cell>
          <cell r="E38">
            <v>0</v>
          </cell>
          <cell r="F38" t="str">
            <v>Easter</v>
          </cell>
        </row>
        <row r="39">
          <cell r="D39" t="str">
            <v>012-01-019</v>
          </cell>
          <cell r="E39">
            <v>0</v>
          </cell>
          <cell r="F39" t="str">
            <v>Catholic Charities Appeal</v>
          </cell>
        </row>
        <row r="40">
          <cell r="D40" t="str">
            <v>012-01-020</v>
          </cell>
          <cell r="E40">
            <v>0</v>
          </cell>
          <cell r="F40" t="str">
            <v>Ecclesiastical Students</v>
          </cell>
        </row>
        <row r="41">
          <cell r="D41" t="str">
            <v>012-01-021</v>
          </cell>
          <cell r="E41">
            <v>0</v>
          </cell>
          <cell r="F41" t="str">
            <v>Latin America</v>
          </cell>
        </row>
        <row r="42">
          <cell r="D42" t="str">
            <v>012-01-022</v>
          </cell>
          <cell r="E42">
            <v>0</v>
          </cell>
          <cell r="F42" t="str">
            <v>Special Diocesan</v>
          </cell>
        </row>
        <row r="43">
          <cell r="D43" t="str">
            <v>012-01-023</v>
          </cell>
          <cell r="E43">
            <v>0</v>
          </cell>
          <cell r="F43" t="str">
            <v>Communications</v>
          </cell>
        </row>
        <row r="44">
          <cell r="D44" t="str">
            <v>012-01-024</v>
          </cell>
          <cell r="E44">
            <v>0</v>
          </cell>
          <cell r="F44" t="str">
            <v>Rice Bowl</v>
          </cell>
        </row>
        <row r="45">
          <cell r="D45" t="str">
            <v>012-01-025</v>
          </cell>
          <cell r="E45">
            <v>0</v>
          </cell>
          <cell r="F45" t="str">
            <v>Retired Religious</v>
          </cell>
        </row>
        <row r="46">
          <cell r="D46" t="str">
            <v>012-01-026</v>
          </cell>
          <cell r="E46">
            <v>0</v>
          </cell>
          <cell r="F46" t="str">
            <v>Special National</v>
          </cell>
        </row>
        <row r="47">
          <cell r="D47" t="str">
            <v>012-01-027</v>
          </cell>
          <cell r="E47">
            <v>0</v>
          </cell>
          <cell r="F47" t="str">
            <v>Cardinal Medeiros</v>
          </cell>
        </row>
        <row r="48">
          <cell r="D48" t="str">
            <v>012-01-099</v>
          </cell>
          <cell r="E48">
            <v>0</v>
          </cell>
          <cell r="F48" t="str">
            <v>Other Collections</v>
          </cell>
        </row>
        <row r="49">
          <cell r="D49" t="str">
            <v>013-01-000</v>
          </cell>
          <cell r="E49">
            <v>0</v>
          </cell>
          <cell r="F49" t="str">
            <v>OTHER REVENUES</v>
          </cell>
        </row>
        <row r="50">
          <cell r="D50" t="str">
            <v>013-01026</v>
          </cell>
          <cell r="E50">
            <v>0</v>
          </cell>
          <cell r="F50" t="str">
            <v>Sale of Property</v>
          </cell>
        </row>
        <row r="51">
          <cell r="D51" t="str">
            <v>013-01-027</v>
          </cell>
          <cell r="E51">
            <v>0</v>
          </cell>
          <cell r="F51" t="str">
            <v>Borrowed - Chancery</v>
          </cell>
        </row>
        <row r="52">
          <cell r="D52" t="str">
            <v>013-01-028</v>
          </cell>
          <cell r="E52">
            <v>0</v>
          </cell>
          <cell r="F52" t="str">
            <v>Anchor</v>
          </cell>
        </row>
        <row r="53">
          <cell r="D53" t="str">
            <v>013-01-029</v>
          </cell>
          <cell r="E53">
            <v>0</v>
          </cell>
          <cell r="F53" t="str">
            <v>Interest - Chancery</v>
          </cell>
        </row>
        <row r="54">
          <cell r="D54" t="str">
            <v>013-01-030</v>
          </cell>
          <cell r="E54">
            <v>0</v>
          </cell>
          <cell r="F54" t="str">
            <v>Interest - Bank</v>
          </cell>
        </row>
        <row r="55">
          <cell r="D55" t="str">
            <v>013-01-031</v>
          </cell>
          <cell r="E55">
            <v>0</v>
          </cell>
          <cell r="F55" t="str">
            <v>Rent</v>
          </cell>
        </row>
        <row r="56">
          <cell r="D56" t="str">
            <v>013-01-032</v>
          </cell>
          <cell r="E56">
            <v>0</v>
          </cell>
          <cell r="F56" t="str">
            <v>Bingo / Fundraising</v>
          </cell>
        </row>
        <row r="57">
          <cell r="D57" t="str">
            <v>013-01-033</v>
          </cell>
          <cell r="E57">
            <v>0</v>
          </cell>
          <cell r="F57" t="str">
            <v>Societies</v>
          </cell>
        </row>
        <row r="58">
          <cell r="D58" t="str">
            <v>013-01-034</v>
          </cell>
          <cell r="E58">
            <v>0</v>
          </cell>
          <cell r="F58" t="str">
            <v>Religious Education Fees</v>
          </cell>
        </row>
        <row r="59">
          <cell r="D59" t="str">
            <v>013-01-035</v>
          </cell>
          <cell r="E59">
            <v>0</v>
          </cell>
          <cell r="F59" t="str">
            <v>Holy Days</v>
          </cell>
        </row>
        <row r="60">
          <cell r="D60" t="str">
            <v>013-01-036</v>
          </cell>
          <cell r="E60">
            <v>0</v>
          </cell>
          <cell r="F60" t="str">
            <v>Church Subsidy/Reimbursement</v>
          </cell>
        </row>
        <row r="61">
          <cell r="D61" t="str">
            <v>013-01-037</v>
          </cell>
          <cell r="E61">
            <v>0</v>
          </cell>
          <cell r="F61" t="str">
            <v>Entertainment</v>
          </cell>
        </row>
        <row r="62">
          <cell r="D62" t="str">
            <v>013-01-038</v>
          </cell>
          <cell r="E62">
            <v>0</v>
          </cell>
          <cell r="F62" t="str">
            <v>Insurance Settlement</v>
          </cell>
        </row>
        <row r="63">
          <cell r="D63" t="str">
            <v>013-01-039</v>
          </cell>
          <cell r="E63">
            <v>0</v>
          </cell>
          <cell r="F63" t="str">
            <v>Stipends (Mass Fees)</v>
          </cell>
        </row>
        <row r="64">
          <cell r="D64" t="str">
            <v>013-01-040</v>
          </cell>
          <cell r="E64">
            <v>0</v>
          </cell>
          <cell r="F64" t="str">
            <v>Flowers</v>
          </cell>
        </row>
        <row r="65">
          <cell r="D65" t="str">
            <v>013-01-045</v>
          </cell>
          <cell r="E65">
            <v>0</v>
          </cell>
          <cell r="F65" t="str">
            <v>Bulletin</v>
          </cell>
        </row>
        <row r="66">
          <cell r="D66" t="str">
            <v>013-01-046</v>
          </cell>
          <cell r="E66">
            <v>0</v>
          </cell>
          <cell r="F66" t="str">
            <v>Stole Fees (Weddings, Baptisms, etc.)</v>
          </cell>
        </row>
        <row r="67">
          <cell r="D67" t="str">
            <v>013-01-099</v>
          </cell>
          <cell r="E67">
            <v>0</v>
          </cell>
          <cell r="F67" t="str">
            <v xml:space="preserve">Other </v>
          </cell>
        </row>
        <row r="68">
          <cell r="D68" t="str">
            <v>100-01-000</v>
          </cell>
          <cell r="E68">
            <v>0</v>
          </cell>
          <cell r="F68" t="str">
            <v>ADMINISTRATION</v>
          </cell>
        </row>
        <row r="69">
          <cell r="D69" t="str">
            <v>100-01-001</v>
          </cell>
          <cell r="E69">
            <v>0</v>
          </cell>
          <cell r="F69" t="str">
            <v>Salaries - Clergy</v>
          </cell>
        </row>
        <row r="70">
          <cell r="D70" t="str">
            <v>100-01-002</v>
          </cell>
          <cell r="E70">
            <v>0</v>
          </cell>
          <cell r="F70" t="str">
            <v>Secretaries and Clerks</v>
          </cell>
        </row>
        <row r="71">
          <cell r="D71" t="str">
            <v>100-01-003</v>
          </cell>
          <cell r="E71">
            <v>0</v>
          </cell>
          <cell r="F71" t="str">
            <v>Salaries - Other</v>
          </cell>
        </row>
        <row r="72">
          <cell r="D72" t="str">
            <v>100-01-004</v>
          </cell>
          <cell r="E72">
            <v>0</v>
          </cell>
          <cell r="F72" t="str">
            <v>Salaries - Pastoral Associate</v>
          </cell>
        </row>
        <row r="73">
          <cell r="D73" t="str">
            <v>100-01-013</v>
          </cell>
          <cell r="E73">
            <v>0</v>
          </cell>
          <cell r="F73" t="str">
            <v>Contract Services</v>
          </cell>
        </row>
        <row r="74">
          <cell r="D74" t="str">
            <v>100-01-014</v>
          </cell>
          <cell r="E74">
            <v>0</v>
          </cell>
          <cell r="F74" t="str">
            <v>Supplies and Materials</v>
          </cell>
        </row>
        <row r="75">
          <cell r="D75" t="str">
            <v>100-01-015</v>
          </cell>
          <cell r="E75">
            <v>0</v>
          </cell>
          <cell r="F75" t="str">
            <v>Telephone</v>
          </cell>
        </row>
        <row r="76">
          <cell r="D76" t="str">
            <v>100-01-018</v>
          </cell>
          <cell r="E76">
            <v>0</v>
          </cell>
          <cell r="F76" t="str">
            <v>Bank Service Charges</v>
          </cell>
        </row>
        <row r="77">
          <cell r="D77" t="str">
            <v>100-01-019</v>
          </cell>
          <cell r="E77">
            <v>0</v>
          </cell>
          <cell r="F77" t="str">
            <v>Contributions - Intra</v>
          </cell>
        </row>
        <row r="78">
          <cell r="D78" t="str">
            <v>100-01-020</v>
          </cell>
          <cell r="E78">
            <v>0</v>
          </cell>
          <cell r="F78" t="str">
            <v>Contributions - Other</v>
          </cell>
        </row>
        <row r="79">
          <cell r="D79" t="str">
            <v>100-01-058</v>
          </cell>
          <cell r="E79">
            <v>0</v>
          </cell>
          <cell r="F79" t="str">
            <v>Budget Envelopes</v>
          </cell>
        </row>
        <row r="80">
          <cell r="D80" t="str">
            <v>100-01-059</v>
          </cell>
          <cell r="E80">
            <v>0</v>
          </cell>
          <cell r="F80" t="str">
            <v>Postage</v>
          </cell>
        </row>
        <row r="81">
          <cell r="D81" t="str">
            <v>100-01-060</v>
          </cell>
          <cell r="E81">
            <v>0</v>
          </cell>
          <cell r="F81" t="str">
            <v>Bulletins</v>
          </cell>
        </row>
        <row r="82">
          <cell r="D82" t="str">
            <v>100-01-064</v>
          </cell>
          <cell r="E82">
            <v>0</v>
          </cell>
          <cell r="F82" t="str">
            <v>Office Expenses</v>
          </cell>
        </row>
        <row r="83">
          <cell r="D83" t="str">
            <v>100-01-066</v>
          </cell>
          <cell r="E83">
            <v>0</v>
          </cell>
          <cell r="F83" t="str">
            <v>Computer / Technology</v>
          </cell>
        </row>
        <row r="84">
          <cell r="D84" t="str">
            <v>100-01-099</v>
          </cell>
          <cell r="E84">
            <v>0</v>
          </cell>
          <cell r="F84" t="str">
            <v>Other Admin Expenses</v>
          </cell>
        </row>
        <row r="85">
          <cell r="D85" t="str">
            <v>150-01-000</v>
          </cell>
          <cell r="E85">
            <v>0</v>
          </cell>
          <cell r="F85" t="str">
            <v>TRANSFERS</v>
          </cell>
        </row>
        <row r="86">
          <cell r="D86" t="str">
            <v>150-01-010</v>
          </cell>
          <cell r="E86">
            <v>0</v>
          </cell>
          <cell r="F86" t="str">
            <v>Peter's Pence</v>
          </cell>
        </row>
        <row r="87">
          <cell r="D87" t="str">
            <v>150-01-011</v>
          </cell>
          <cell r="E87">
            <v>0</v>
          </cell>
          <cell r="F87" t="str">
            <v>Missionary Cooperative</v>
          </cell>
        </row>
        <row r="88">
          <cell r="D88" t="str">
            <v>150-01-012</v>
          </cell>
          <cell r="E88">
            <v>0</v>
          </cell>
          <cell r="F88" t="str">
            <v>Catholic Univ. and Other Institutions</v>
          </cell>
        </row>
        <row r="89">
          <cell r="D89" t="str">
            <v>150-01-013</v>
          </cell>
          <cell r="E89">
            <v>0</v>
          </cell>
          <cell r="F89" t="str">
            <v>Propagation of the Faith</v>
          </cell>
        </row>
        <row r="90">
          <cell r="D90" t="str">
            <v>150-01-014</v>
          </cell>
          <cell r="E90">
            <v>0</v>
          </cell>
          <cell r="F90" t="str">
            <v>Campaign for Human Development</v>
          </cell>
        </row>
        <row r="91">
          <cell r="D91" t="str">
            <v>150-01-015</v>
          </cell>
          <cell r="E91">
            <v>0</v>
          </cell>
          <cell r="F91" t="str">
            <v>Home Missions</v>
          </cell>
        </row>
        <row r="92">
          <cell r="D92" t="str">
            <v>150-01-016</v>
          </cell>
          <cell r="E92">
            <v>0</v>
          </cell>
          <cell r="F92" t="str">
            <v>Bishops Overseas Relief</v>
          </cell>
        </row>
        <row r="93">
          <cell r="D93" t="str">
            <v>150-01-017</v>
          </cell>
          <cell r="E93">
            <v>0</v>
          </cell>
          <cell r="F93" t="str">
            <v>Holy Places / Evangelization</v>
          </cell>
        </row>
        <row r="94">
          <cell r="D94" t="str">
            <v>150-01-018</v>
          </cell>
          <cell r="E94">
            <v>0</v>
          </cell>
          <cell r="F94" t="str">
            <v>Easter</v>
          </cell>
        </row>
        <row r="95">
          <cell r="D95" t="str">
            <v>150-01-019</v>
          </cell>
          <cell r="E95">
            <v>0</v>
          </cell>
          <cell r="F95" t="str">
            <v>Catholic Charities Appeal</v>
          </cell>
        </row>
        <row r="96">
          <cell r="D96" t="str">
            <v>150-01-020</v>
          </cell>
          <cell r="E96">
            <v>0</v>
          </cell>
          <cell r="F96" t="str">
            <v>Ecclesiastical Students</v>
          </cell>
        </row>
        <row r="97">
          <cell r="D97" t="str">
            <v>150-01-021</v>
          </cell>
          <cell r="E97">
            <v>0</v>
          </cell>
          <cell r="F97" t="str">
            <v>Latin America</v>
          </cell>
        </row>
        <row r="98">
          <cell r="D98" t="str">
            <v>150-01-022</v>
          </cell>
          <cell r="E98">
            <v>0</v>
          </cell>
          <cell r="F98" t="str">
            <v>Special Diocesan</v>
          </cell>
        </row>
        <row r="99">
          <cell r="D99" t="str">
            <v>150-01-023</v>
          </cell>
          <cell r="E99">
            <v>0</v>
          </cell>
          <cell r="F99" t="str">
            <v>Communications</v>
          </cell>
        </row>
        <row r="100">
          <cell r="D100" t="str">
            <v>150-01-024</v>
          </cell>
          <cell r="E100">
            <v>0</v>
          </cell>
          <cell r="F100" t="str">
            <v>Rice Bowl</v>
          </cell>
        </row>
        <row r="101">
          <cell r="D101" t="str">
            <v>150-01-025</v>
          </cell>
          <cell r="E101">
            <v>0</v>
          </cell>
          <cell r="F101" t="str">
            <v>Retired Religious</v>
          </cell>
        </row>
        <row r="102">
          <cell r="D102" t="str">
            <v>150-01-026</v>
          </cell>
          <cell r="E102">
            <v>0</v>
          </cell>
          <cell r="F102" t="str">
            <v>Special National</v>
          </cell>
        </row>
        <row r="103">
          <cell r="D103" t="str">
            <v>150-01-027</v>
          </cell>
          <cell r="E103">
            <v>0</v>
          </cell>
          <cell r="F103" t="str">
            <v>Cardinal Medeiros</v>
          </cell>
        </row>
        <row r="104">
          <cell r="D104" t="str">
            <v>150-01-099</v>
          </cell>
          <cell r="E104">
            <v>0</v>
          </cell>
          <cell r="F104" t="str">
            <v>Other Transfers</v>
          </cell>
        </row>
        <row r="105">
          <cell r="D105" t="str">
            <v>300-01-000</v>
          </cell>
          <cell r="E105">
            <v>0</v>
          </cell>
          <cell r="F105" t="str">
            <v>OTHER CHURCH</v>
          </cell>
        </row>
        <row r="106">
          <cell r="D106" t="str">
            <v>300-01-004</v>
          </cell>
          <cell r="E106">
            <v>0</v>
          </cell>
          <cell r="F106" t="str">
            <v>Liturgical Music - Salaries</v>
          </cell>
        </row>
        <row r="107">
          <cell r="D107" t="str">
            <v>300-01-010</v>
          </cell>
          <cell r="E107">
            <v>0</v>
          </cell>
          <cell r="F107" t="str">
            <v>Liturgical Music - Expenses</v>
          </cell>
        </row>
        <row r="108">
          <cell r="D108" t="str">
            <v>300-01-011</v>
          </cell>
          <cell r="E108">
            <v>0</v>
          </cell>
          <cell r="F108" t="str">
            <v>Liturgical Supplies</v>
          </cell>
        </row>
        <row r="109">
          <cell r="D109" t="str">
            <v>300-01-012</v>
          </cell>
          <cell r="E109">
            <v>0</v>
          </cell>
          <cell r="F109" t="str">
            <v>Liturgical Music - Stipend</v>
          </cell>
        </row>
        <row r="110">
          <cell r="D110" t="str">
            <v>300-01-021</v>
          </cell>
          <cell r="E110">
            <v>0</v>
          </cell>
          <cell r="F110" t="str">
            <v>Social Work &amp; Charity</v>
          </cell>
        </row>
        <row r="111">
          <cell r="D111" t="str">
            <v>300-01-022</v>
          </cell>
          <cell r="E111">
            <v>0</v>
          </cell>
          <cell r="F111" t="str">
            <v>Athletics</v>
          </cell>
        </row>
        <row r="112">
          <cell r="D112" t="str">
            <v>300-01-025</v>
          </cell>
          <cell r="E112">
            <v>0</v>
          </cell>
          <cell r="F112" t="str">
            <v>Societies</v>
          </cell>
        </row>
        <row r="113">
          <cell r="D113" t="str">
            <v>300-01-026</v>
          </cell>
          <cell r="E113">
            <v>0</v>
          </cell>
          <cell r="F113" t="str">
            <v>St. Vincent de Paul (Holy Days)</v>
          </cell>
        </row>
        <row r="114">
          <cell r="D114" t="str">
            <v>300-01-056</v>
          </cell>
          <cell r="E114">
            <v>0</v>
          </cell>
          <cell r="F114" t="str">
            <v>Missalettes</v>
          </cell>
        </row>
        <row r="115">
          <cell r="D115" t="str">
            <v>300-01-057</v>
          </cell>
          <cell r="E115">
            <v>0</v>
          </cell>
          <cell r="F115" t="str">
            <v>Entertainment</v>
          </cell>
        </row>
        <row r="116">
          <cell r="D116" t="str">
            <v>300-01-061</v>
          </cell>
          <cell r="E116">
            <v>0</v>
          </cell>
          <cell r="F116" t="str">
            <v>Altar / Sanctuary Decorations</v>
          </cell>
        </row>
        <row r="117">
          <cell r="D117" t="str">
            <v>300-01-063</v>
          </cell>
          <cell r="E117">
            <v>0</v>
          </cell>
          <cell r="F117" t="str">
            <v>Youth Activities</v>
          </cell>
        </row>
        <row r="118">
          <cell r="D118" t="str">
            <v>300-01-065</v>
          </cell>
          <cell r="E118">
            <v>0</v>
          </cell>
          <cell r="F118" t="str">
            <v>Bingo Expenses</v>
          </cell>
        </row>
        <row r="119">
          <cell r="D119" t="str">
            <v>300-01-099</v>
          </cell>
          <cell r="E119">
            <v>0</v>
          </cell>
          <cell r="F119" t="str">
            <v>Other Church Expenses</v>
          </cell>
        </row>
        <row r="120">
          <cell r="D120" t="str">
            <v>350-01-000</v>
          </cell>
          <cell r="E120">
            <v>0</v>
          </cell>
          <cell r="F120" t="str">
            <v>TRANSPORTATION</v>
          </cell>
        </row>
        <row r="121">
          <cell r="D121" t="str">
            <v>350-01-027</v>
          </cell>
          <cell r="E121">
            <v>0</v>
          </cell>
          <cell r="F121" t="str">
            <v>Gasoline and Oil</v>
          </cell>
        </row>
        <row r="122">
          <cell r="D122" t="str">
            <v>350-01-028</v>
          </cell>
          <cell r="E122">
            <v>0</v>
          </cell>
          <cell r="F122" t="str">
            <v>Repairs</v>
          </cell>
        </row>
        <row r="123">
          <cell r="D123" t="str">
            <v>350-01-029</v>
          </cell>
          <cell r="E123">
            <v>0</v>
          </cell>
          <cell r="F123" t="str">
            <v>Public Transportation</v>
          </cell>
        </row>
        <row r="124">
          <cell r="D124" t="str">
            <v>350-01-099</v>
          </cell>
          <cell r="E124">
            <v>0</v>
          </cell>
          <cell r="F124" t="str">
            <v>Other Transportation Expenses</v>
          </cell>
        </row>
        <row r="125">
          <cell r="D125" t="str">
            <v>400-01-000</v>
          </cell>
          <cell r="E125">
            <v>0</v>
          </cell>
          <cell r="F125" t="str">
            <v>HOUSEHOLD - RECTORY</v>
          </cell>
        </row>
        <row r="126">
          <cell r="D126" t="str">
            <v>400-01-005</v>
          </cell>
          <cell r="E126">
            <v>0</v>
          </cell>
          <cell r="F126" t="str">
            <v>Rectory Salaries</v>
          </cell>
        </row>
        <row r="127">
          <cell r="D127" t="str">
            <v>400-01-007</v>
          </cell>
          <cell r="E127">
            <v>0</v>
          </cell>
          <cell r="F127" t="str">
            <v>Rectory Custodial Services</v>
          </cell>
        </row>
        <row r="128">
          <cell r="D128" t="str">
            <v>400-01-014</v>
          </cell>
          <cell r="E128">
            <v>0</v>
          </cell>
          <cell r="F128" t="str">
            <v>Rectory Supplies and Materials</v>
          </cell>
        </row>
        <row r="129">
          <cell r="D129" t="str">
            <v>400-01-016</v>
          </cell>
          <cell r="E129">
            <v>0</v>
          </cell>
          <cell r="F129" t="str">
            <v>Rectory Utilities</v>
          </cell>
        </row>
        <row r="130">
          <cell r="D130" t="str">
            <v>400-01-017</v>
          </cell>
          <cell r="E130">
            <v>0</v>
          </cell>
          <cell r="F130" t="str">
            <v>Rectory Heating</v>
          </cell>
        </row>
        <row r="131">
          <cell r="D131" t="str">
            <v>400-01-030</v>
          </cell>
          <cell r="E131">
            <v>0</v>
          </cell>
          <cell r="F131" t="str">
            <v>Rectory Food</v>
          </cell>
        </row>
        <row r="132">
          <cell r="D132" t="str">
            <v>400-01-031</v>
          </cell>
          <cell r="E132">
            <v>0</v>
          </cell>
          <cell r="F132" t="str">
            <v>Rectory Laundry</v>
          </cell>
        </row>
        <row r="133">
          <cell r="D133" t="str">
            <v>400-01-036</v>
          </cell>
          <cell r="E133">
            <v>0</v>
          </cell>
          <cell r="F133" t="str">
            <v>Rectory Maintenance of Buildings</v>
          </cell>
        </row>
        <row r="134">
          <cell r="D134" t="str">
            <v>400-01-037</v>
          </cell>
          <cell r="E134">
            <v>0</v>
          </cell>
          <cell r="F134" t="str">
            <v>Rectory Maintenance of Equipment</v>
          </cell>
        </row>
        <row r="135">
          <cell r="D135" t="str">
            <v>400-01-062</v>
          </cell>
          <cell r="E135">
            <v>0</v>
          </cell>
          <cell r="F135" t="str">
            <v>Rectory Electricity</v>
          </cell>
        </row>
        <row r="136">
          <cell r="D136" t="str">
            <v>400-01-099</v>
          </cell>
          <cell r="E136">
            <v>0</v>
          </cell>
          <cell r="F136" t="str">
            <v>Rectory Other</v>
          </cell>
        </row>
        <row r="137">
          <cell r="D137" t="str">
            <v>450-01-000</v>
          </cell>
          <cell r="E137">
            <v>0</v>
          </cell>
          <cell r="F137" t="str">
            <v>DIOCESAN &amp; PARISH SCHOOLS</v>
          </cell>
        </row>
        <row r="138">
          <cell r="D138" t="str">
            <v>450-01-096</v>
          </cell>
          <cell r="E138">
            <v>0</v>
          </cell>
          <cell r="F138" t="str">
            <v>Transfer to Parish School</v>
          </cell>
        </row>
        <row r="139">
          <cell r="D139" t="str">
            <v>450-01-097</v>
          </cell>
          <cell r="E139">
            <v>0</v>
          </cell>
          <cell r="F139" t="str">
            <v>Subsidy</v>
          </cell>
        </row>
        <row r="140">
          <cell r="D140" t="str">
            <v>500-01-000</v>
          </cell>
          <cell r="E140">
            <v>0</v>
          </cell>
          <cell r="F140" t="str">
            <v>RELIGIOUS EDUCATION</v>
          </cell>
        </row>
        <row r="141">
          <cell r="D141" t="str">
            <v>500-01-002</v>
          </cell>
          <cell r="E141">
            <v>0</v>
          </cell>
          <cell r="F141" t="str">
            <v>Salaries - Secretary &amp; Clerks</v>
          </cell>
        </row>
        <row r="142">
          <cell r="D142" t="str">
            <v>500-01-004</v>
          </cell>
          <cell r="E142">
            <v>0</v>
          </cell>
          <cell r="F142" t="str">
            <v>Salaries - Asst. Religious Education Director</v>
          </cell>
        </row>
        <row r="143">
          <cell r="D143" t="str">
            <v>500-01-006</v>
          </cell>
          <cell r="E143">
            <v>0</v>
          </cell>
          <cell r="F143" t="str">
            <v>Salaries - Religious Education Director</v>
          </cell>
        </row>
        <row r="144">
          <cell r="D144" t="str">
            <v>500-01-012</v>
          </cell>
          <cell r="E144">
            <v>0</v>
          </cell>
          <cell r="F144" t="str">
            <v>Program Fees</v>
          </cell>
        </row>
        <row r="145">
          <cell r="D145" t="str">
            <v>500-01-014</v>
          </cell>
          <cell r="E145">
            <v>0</v>
          </cell>
          <cell r="F145" t="str">
            <v>Supplies and Materials</v>
          </cell>
        </row>
        <row r="146">
          <cell r="D146" t="str">
            <v>500-01-015</v>
          </cell>
          <cell r="E146">
            <v>0</v>
          </cell>
          <cell r="F146" t="str">
            <v>Telephone</v>
          </cell>
        </row>
        <row r="147">
          <cell r="D147" t="str">
            <v>500-01-023</v>
          </cell>
          <cell r="E147">
            <v>0</v>
          </cell>
          <cell r="F147" t="str">
            <v>Anchor</v>
          </cell>
        </row>
        <row r="148">
          <cell r="D148" t="str">
            <v>500-01-024</v>
          </cell>
          <cell r="E148">
            <v>0</v>
          </cell>
          <cell r="F148" t="str">
            <v>Transportation</v>
          </cell>
        </row>
        <row r="149">
          <cell r="D149" t="str">
            <v>500-01-032</v>
          </cell>
          <cell r="E149">
            <v>0</v>
          </cell>
          <cell r="F149" t="str">
            <v>Books and Pamphlets</v>
          </cell>
        </row>
        <row r="150">
          <cell r="D150" t="str">
            <v>500-01-033</v>
          </cell>
          <cell r="E150">
            <v>0</v>
          </cell>
          <cell r="F150" t="str">
            <v>Audio - Visual</v>
          </cell>
        </row>
        <row r="151">
          <cell r="D151" t="str">
            <v>500-01-034</v>
          </cell>
          <cell r="E151">
            <v>0</v>
          </cell>
          <cell r="F151" t="str">
            <v>Education Conference</v>
          </cell>
        </row>
        <row r="152">
          <cell r="D152" t="str">
            <v>500-01-055</v>
          </cell>
          <cell r="E152">
            <v>0</v>
          </cell>
          <cell r="F152" t="str">
            <v>Education Rent</v>
          </cell>
        </row>
        <row r="153">
          <cell r="D153" t="str">
            <v>500-01-099</v>
          </cell>
          <cell r="E153">
            <v>0</v>
          </cell>
          <cell r="F153" t="str">
            <v>Other Religious Ed. Expenses</v>
          </cell>
        </row>
        <row r="154">
          <cell r="D154" t="str">
            <v>550-01-000</v>
          </cell>
          <cell r="E154">
            <v>0</v>
          </cell>
          <cell r="F154" t="str">
            <v>OPERATIONS &amp; MAINTENANCE</v>
          </cell>
        </row>
        <row r="155">
          <cell r="D155" t="str">
            <v>550-01-007</v>
          </cell>
          <cell r="E155">
            <v>0</v>
          </cell>
          <cell r="F155" t="str">
            <v>Custodial Services</v>
          </cell>
        </row>
        <row r="156">
          <cell r="D156" t="str">
            <v>550-01-008</v>
          </cell>
          <cell r="E156">
            <v>0</v>
          </cell>
          <cell r="F156" t="str">
            <v>Salaries - Sexton</v>
          </cell>
        </row>
        <row r="157">
          <cell r="D157" t="str">
            <v>550-01-009</v>
          </cell>
          <cell r="E157">
            <v>0</v>
          </cell>
          <cell r="F157" t="str">
            <v>Salaries - Sacristan</v>
          </cell>
        </row>
        <row r="158">
          <cell r="D158" t="str">
            <v>550-01-014</v>
          </cell>
          <cell r="E158">
            <v>0</v>
          </cell>
          <cell r="F158" t="str">
            <v>Supplies and Materials</v>
          </cell>
        </row>
        <row r="159">
          <cell r="D159" t="str">
            <v>550-01-016</v>
          </cell>
          <cell r="E159">
            <v>0</v>
          </cell>
          <cell r="F159" t="str">
            <v>Utilities</v>
          </cell>
        </row>
        <row r="160">
          <cell r="D160" t="str">
            <v>550-01-017</v>
          </cell>
          <cell r="E160">
            <v>0</v>
          </cell>
          <cell r="F160" t="str">
            <v xml:space="preserve">Heating </v>
          </cell>
        </row>
        <row r="161">
          <cell r="D161" t="str">
            <v>550-01-035</v>
          </cell>
          <cell r="E161">
            <v>0</v>
          </cell>
          <cell r="F161" t="str">
            <v>Maintenance of Grounds</v>
          </cell>
        </row>
        <row r="162">
          <cell r="D162" t="str">
            <v>550-01-036</v>
          </cell>
          <cell r="E162">
            <v>0</v>
          </cell>
          <cell r="F162" t="str">
            <v>Maintenance of Buildings</v>
          </cell>
        </row>
        <row r="163">
          <cell r="D163" t="str">
            <v>550-01-037</v>
          </cell>
          <cell r="E163">
            <v>0</v>
          </cell>
          <cell r="F163" t="str">
            <v>Maintenance of Equipment</v>
          </cell>
        </row>
        <row r="164">
          <cell r="D164" t="str">
            <v>550-01-038</v>
          </cell>
          <cell r="E164">
            <v>0</v>
          </cell>
          <cell r="F164" t="str">
            <v>Equipment Rental</v>
          </cell>
        </row>
        <row r="165">
          <cell r="D165" t="str">
            <v>550-01-062</v>
          </cell>
          <cell r="E165">
            <v>0</v>
          </cell>
          <cell r="F165" t="str">
            <v>Electricity</v>
          </cell>
        </row>
        <row r="166">
          <cell r="D166" t="str">
            <v>550-01-068</v>
          </cell>
          <cell r="E166">
            <v>0</v>
          </cell>
          <cell r="F166" t="str">
            <v>Maintenance of Alarms</v>
          </cell>
        </row>
        <row r="167">
          <cell r="D167" t="str">
            <v>550-01-099</v>
          </cell>
          <cell r="E167">
            <v>0</v>
          </cell>
          <cell r="F167" t="str">
            <v>Other Maintenance Expenses</v>
          </cell>
        </row>
        <row r="168">
          <cell r="D168" t="str">
            <v>600-01-000</v>
          </cell>
          <cell r="E168">
            <v>0</v>
          </cell>
          <cell r="F168" t="str">
            <v>FIXED CHARGES</v>
          </cell>
        </row>
        <row r="169">
          <cell r="D169" t="str">
            <v>600-01-039</v>
          </cell>
          <cell r="E169">
            <v>0</v>
          </cell>
          <cell r="F169" t="str">
            <v xml:space="preserve">Diocesan Assessment </v>
          </cell>
        </row>
        <row r="170">
          <cell r="D170" t="str">
            <v>600-01-041</v>
          </cell>
          <cell r="E170">
            <v>0</v>
          </cell>
          <cell r="F170" t="str">
            <v>Cathedraticum</v>
          </cell>
        </row>
        <row r="171">
          <cell r="D171" t="str">
            <v>600-01-042</v>
          </cell>
          <cell r="E171">
            <v>0</v>
          </cell>
          <cell r="F171" t="str">
            <v>Clergy Pension</v>
          </cell>
        </row>
        <row r="172">
          <cell r="D172" t="str">
            <v>600-01-043</v>
          </cell>
          <cell r="E172">
            <v>0</v>
          </cell>
          <cell r="F172" t="str">
            <v>Clergy Retreats</v>
          </cell>
        </row>
        <row r="173">
          <cell r="D173" t="str">
            <v>600-01-044</v>
          </cell>
          <cell r="E173">
            <v>0</v>
          </cell>
          <cell r="F173" t="str">
            <v>Health &amp; Dental - Clergy</v>
          </cell>
        </row>
        <row r="174">
          <cell r="D174" t="str">
            <v>600-01-045</v>
          </cell>
          <cell r="E174">
            <v>0</v>
          </cell>
          <cell r="F174" t="str">
            <v>Laity Pension</v>
          </cell>
        </row>
        <row r="175">
          <cell r="D175" t="str">
            <v>600-01-046</v>
          </cell>
          <cell r="E175">
            <v>0</v>
          </cell>
          <cell r="F175" t="str">
            <v>Health &amp; Dental - Laity</v>
          </cell>
        </row>
        <row r="176">
          <cell r="D176" t="str">
            <v>600-01-047</v>
          </cell>
          <cell r="E176">
            <v>0</v>
          </cell>
          <cell r="F176" t="str">
            <v>Insurance</v>
          </cell>
        </row>
        <row r="177">
          <cell r="D177" t="str">
            <v>600-01-048</v>
          </cell>
          <cell r="E177">
            <v>0</v>
          </cell>
          <cell r="F177" t="str">
            <v>Taxes</v>
          </cell>
        </row>
        <row r="178">
          <cell r="D178" t="str">
            <v>600-01-049</v>
          </cell>
          <cell r="E178">
            <v>0</v>
          </cell>
          <cell r="F178" t="str">
            <v>Employer's Portion FICA</v>
          </cell>
        </row>
        <row r="179">
          <cell r="D179" t="str">
            <v>600-01-050</v>
          </cell>
          <cell r="E179">
            <v>0</v>
          </cell>
          <cell r="F179" t="str">
            <v>Disability Insurance</v>
          </cell>
        </row>
        <row r="180">
          <cell r="D180" t="str">
            <v>600-01-099</v>
          </cell>
          <cell r="E180">
            <v>0</v>
          </cell>
          <cell r="F180" t="str">
            <v>Other Fixed Charges</v>
          </cell>
        </row>
        <row r="181">
          <cell r="D181" t="str">
            <v>700-01-000</v>
          </cell>
          <cell r="E181">
            <v>0</v>
          </cell>
          <cell r="F181" t="str">
            <v>MISCELLANEOUS / OTHER</v>
          </cell>
        </row>
        <row r="182">
          <cell r="D182" t="str">
            <v>700-01-050</v>
          </cell>
          <cell r="E182">
            <v>0</v>
          </cell>
          <cell r="F182" t="str">
            <v>Acquisition of Sites and Buildings</v>
          </cell>
        </row>
        <row r="183">
          <cell r="D183" t="str">
            <v>700-01-051</v>
          </cell>
          <cell r="E183">
            <v>0</v>
          </cell>
          <cell r="F183" t="str">
            <v>Extraordinary Repairs of Buildings</v>
          </cell>
        </row>
        <row r="184">
          <cell r="D184" t="str">
            <v>700-01-052</v>
          </cell>
          <cell r="E184">
            <v>0</v>
          </cell>
          <cell r="F184" t="str">
            <v>Acquisition of Equipment and Furniture</v>
          </cell>
        </row>
        <row r="185">
          <cell r="D185" t="str">
            <v>700-01-053</v>
          </cell>
          <cell r="E185">
            <v>0</v>
          </cell>
          <cell r="F185" t="str">
            <v>Loan Principal</v>
          </cell>
        </row>
        <row r="186">
          <cell r="D186" t="str">
            <v>700-01-054</v>
          </cell>
          <cell r="E186">
            <v>0</v>
          </cell>
          <cell r="F186" t="str">
            <v>Loan Interest</v>
          </cell>
        </row>
        <row r="187">
          <cell r="D187" t="str">
            <v>700-01-099</v>
          </cell>
          <cell r="E187">
            <v>0</v>
          </cell>
          <cell r="F187" t="str">
            <v>Other Miscellaneous Expenses</v>
          </cell>
        </row>
        <row r="188">
          <cell r="D188" t="str">
            <v>800-01-000</v>
          </cell>
          <cell r="E188">
            <v>0</v>
          </cell>
          <cell r="F188" t="str">
            <v>CONVENT/PARISH CENTER</v>
          </cell>
        </row>
        <row r="189">
          <cell r="D189" t="str">
            <v>800-01-005</v>
          </cell>
          <cell r="E189">
            <v>0</v>
          </cell>
          <cell r="F189" t="str">
            <v>Salaries</v>
          </cell>
        </row>
        <row r="190">
          <cell r="D190" t="str">
            <v>800-01-007</v>
          </cell>
          <cell r="E190">
            <v>0</v>
          </cell>
          <cell r="F190" t="str">
            <v>Custodial Services</v>
          </cell>
        </row>
        <row r="191">
          <cell r="D191" t="str">
            <v>800-01-014</v>
          </cell>
          <cell r="E191">
            <v>0</v>
          </cell>
          <cell r="F191" t="str">
            <v>Supplies and Materials</v>
          </cell>
        </row>
        <row r="192">
          <cell r="D192" t="str">
            <v>800-01-015</v>
          </cell>
          <cell r="E192">
            <v>0</v>
          </cell>
          <cell r="F192" t="str">
            <v>Telephone</v>
          </cell>
        </row>
        <row r="193">
          <cell r="D193" t="str">
            <v>800-01-016</v>
          </cell>
          <cell r="E193">
            <v>0</v>
          </cell>
          <cell r="F193" t="str">
            <v>Utilities</v>
          </cell>
        </row>
        <row r="194">
          <cell r="D194" t="str">
            <v>800-01-017</v>
          </cell>
          <cell r="E194">
            <v>0</v>
          </cell>
          <cell r="F194" t="str">
            <v xml:space="preserve">Heating </v>
          </cell>
        </row>
        <row r="195">
          <cell r="D195" t="str">
            <v>800-01-036</v>
          </cell>
          <cell r="E195">
            <v>0</v>
          </cell>
          <cell r="F195" t="str">
            <v>Maintenance of Buildings</v>
          </cell>
        </row>
        <row r="196">
          <cell r="D196" t="str">
            <v>800-01-037</v>
          </cell>
          <cell r="E196">
            <v>0</v>
          </cell>
          <cell r="F196" t="str">
            <v>Maintenance of Equipment</v>
          </cell>
        </row>
        <row r="197">
          <cell r="D197" t="str">
            <v>800-01-062</v>
          </cell>
          <cell r="E197">
            <v>0</v>
          </cell>
          <cell r="F197" t="str">
            <v>Electricity</v>
          </cell>
        </row>
        <row r="198">
          <cell r="D198" t="str">
            <v>800-01-099</v>
          </cell>
          <cell r="E198">
            <v>0</v>
          </cell>
          <cell r="F198" t="str">
            <v>Other Expenses</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FY15-17 P&amp;LStans"/>
      <sheetName val="1. FY15-17 P&amp;LGS"/>
      <sheetName val="1. FY15-17 P&amp;LAnth"/>
      <sheetName val="1. FY15-17 P&amp;LAnn"/>
      <sheetName val="1. FY15-17 P&amp;L SB"/>
      <sheetName val="Summary"/>
      <sheetName val="1a. Employee Cost Model"/>
      <sheetName val="Facilities"/>
      <sheetName val="2e. St. Annes FY17 Vendor"/>
      <sheetName val="1. Current Model Detail"/>
      <sheetName val="2a. St. Anthony FY17 Vendor"/>
      <sheetName val="2b. St. Bernadette FY18 Vendor"/>
      <sheetName val="2c. St. Stans FY18 Vendor"/>
      <sheetName val="2e. St. Annes FY17a Vendor"/>
      <sheetName val="3. Parish Assessment"/>
      <sheetName val="2a. Partner Mod - Emp Costs"/>
      <sheetName val="3a. Linked Mod - Emp Costs"/>
      <sheetName val="4a. Merged Mod - Emp Costs"/>
      <sheetName val="Income Statement"/>
      <sheetName val="Pivot Table"/>
      <sheetName val="Vlookup"/>
    </sheetNames>
    <sheetDataSet>
      <sheetData sheetId="0"/>
      <sheetData sheetId="1"/>
      <sheetData sheetId="2"/>
      <sheetData sheetId="3"/>
      <sheetData sheetId="4"/>
      <sheetData sheetId="5"/>
      <sheetData sheetId="6"/>
      <sheetData sheetId="7"/>
      <sheetData sheetId="8"/>
      <sheetData sheetId="9">
        <row r="1">
          <cell r="B1" t="str">
            <v>Diocese of Fall River</v>
          </cell>
        </row>
        <row r="7">
          <cell r="B7" t="str">
            <v>Church Operations Collections</v>
          </cell>
          <cell r="C7">
            <v>167176.72</v>
          </cell>
          <cell r="D7">
            <v>167176.625</v>
          </cell>
          <cell r="E7">
            <v>74682</v>
          </cell>
          <cell r="F7">
            <v>74682</v>
          </cell>
          <cell r="G7">
            <v>196883</v>
          </cell>
          <cell r="H7">
            <v>196883</v>
          </cell>
          <cell r="I7">
            <v>152306.37</v>
          </cell>
          <cell r="J7">
            <v>152306.25</v>
          </cell>
          <cell r="K7">
            <v>139262.81</v>
          </cell>
          <cell r="L7">
            <v>139262.75</v>
          </cell>
          <cell r="M7">
            <v>0</v>
          </cell>
          <cell r="N7">
            <v>0</v>
          </cell>
          <cell r="O7">
            <v>730310.89999999991</v>
          </cell>
        </row>
        <row r="8">
          <cell r="B8" t="str">
            <v>Church Operations Shrines, Candles, Boxes and Pamphlets</v>
          </cell>
          <cell r="C8">
            <v>4192</v>
          </cell>
          <cell r="D8">
            <v>4192</v>
          </cell>
          <cell r="E8">
            <v>133582</v>
          </cell>
          <cell r="F8">
            <v>133582</v>
          </cell>
          <cell r="G8">
            <v>9653.2000000000007</v>
          </cell>
          <cell r="H8">
            <v>9653.1953125</v>
          </cell>
          <cell r="I8">
            <v>6077</v>
          </cell>
          <cell r="J8">
            <v>6077</v>
          </cell>
          <cell r="K8">
            <v>4619.75</v>
          </cell>
          <cell r="L8">
            <v>4619.75</v>
          </cell>
          <cell r="M8">
            <v>0</v>
          </cell>
          <cell r="N8">
            <v>0</v>
          </cell>
          <cell r="O8">
            <v>158123.95000000001</v>
          </cell>
        </row>
        <row r="9">
          <cell r="B9" t="str">
            <v>Church Operations Gifts &amp; Bequests Unrestricted</v>
          </cell>
          <cell r="C9">
            <v>776.05</v>
          </cell>
          <cell r="D9">
            <v>776.0498046875</v>
          </cell>
          <cell r="E9">
            <v>582</v>
          </cell>
          <cell r="F9">
            <v>582</v>
          </cell>
          <cell r="G9">
            <v>1155</v>
          </cell>
          <cell r="H9">
            <v>1155</v>
          </cell>
          <cell r="I9">
            <v>2041</v>
          </cell>
          <cell r="J9">
            <v>2041</v>
          </cell>
          <cell r="K9">
            <v>11680</v>
          </cell>
          <cell r="L9">
            <v>11680</v>
          </cell>
          <cell r="M9">
            <v>0</v>
          </cell>
          <cell r="N9">
            <v>0</v>
          </cell>
          <cell r="O9">
            <v>16234.05</v>
          </cell>
        </row>
        <row r="10">
          <cell r="B10" t="str">
            <v>Church Operations Special Collection - Debt Service</v>
          </cell>
          <cell r="C10">
            <v>2668</v>
          </cell>
          <cell r="D10">
            <v>2668</v>
          </cell>
          <cell r="E10">
            <v>30767.31</v>
          </cell>
          <cell r="F10">
            <v>30767.296875</v>
          </cell>
          <cell r="G10">
            <v>30767.296875</v>
          </cell>
          <cell r="H10">
            <v>30767.296875</v>
          </cell>
          <cell r="I10">
            <v>4352</v>
          </cell>
          <cell r="J10">
            <v>4352</v>
          </cell>
          <cell r="K10">
            <v>1870.5</v>
          </cell>
          <cell r="L10">
            <v>1870.5</v>
          </cell>
          <cell r="M10">
            <v>0</v>
          </cell>
          <cell r="N10">
            <v>0</v>
          </cell>
          <cell r="O10">
            <v>39657.81</v>
          </cell>
        </row>
        <row r="11">
          <cell r="B11" t="str">
            <v>Church Operations Special Collection - Building Fund</v>
          </cell>
          <cell r="C11">
            <v>12736</v>
          </cell>
          <cell r="D11">
            <v>12736</v>
          </cell>
          <cell r="E11">
            <v>12736</v>
          </cell>
          <cell r="F11">
            <v>12736</v>
          </cell>
          <cell r="G11">
            <v>12736</v>
          </cell>
          <cell r="H11">
            <v>12736</v>
          </cell>
          <cell r="I11">
            <v>70699.53</v>
          </cell>
          <cell r="J11">
            <v>70699.5</v>
          </cell>
          <cell r="K11">
            <v>22770.28</v>
          </cell>
          <cell r="L11">
            <v>22770.265625</v>
          </cell>
          <cell r="M11">
            <v>0</v>
          </cell>
          <cell r="N11">
            <v>0</v>
          </cell>
          <cell r="O11">
            <v>106205.81</v>
          </cell>
        </row>
        <row r="12">
          <cell r="B12" t="str">
            <v>Church Operations Special Collection - School</v>
          </cell>
          <cell r="C12">
            <v>106205.75</v>
          </cell>
          <cell r="D12">
            <v>106205.75</v>
          </cell>
          <cell r="E12">
            <v>106205.75</v>
          </cell>
          <cell r="F12">
            <v>106205.75</v>
          </cell>
          <cell r="G12">
            <v>0</v>
          </cell>
          <cell r="H12">
            <v>0</v>
          </cell>
          <cell r="I12">
            <v>36</v>
          </cell>
          <cell r="J12">
            <v>36</v>
          </cell>
          <cell r="K12">
            <v>2964</v>
          </cell>
          <cell r="L12">
            <v>2964</v>
          </cell>
          <cell r="M12">
            <v>0</v>
          </cell>
          <cell r="N12">
            <v>0</v>
          </cell>
          <cell r="O12">
            <v>3000</v>
          </cell>
        </row>
        <row r="13">
          <cell r="B13" t="str">
            <v>Church Operations Special Collection - Other</v>
          </cell>
          <cell r="C13">
            <v>0</v>
          </cell>
          <cell r="D13">
            <v>0</v>
          </cell>
          <cell r="E13">
            <v>16482</v>
          </cell>
          <cell r="F13">
            <v>16482</v>
          </cell>
          <cell r="G13">
            <v>7435</v>
          </cell>
          <cell r="H13">
            <v>7435</v>
          </cell>
          <cell r="I13">
            <v>34</v>
          </cell>
          <cell r="J13">
            <v>34</v>
          </cell>
          <cell r="K13">
            <v>2079</v>
          </cell>
          <cell r="L13">
            <v>2079</v>
          </cell>
          <cell r="M13">
            <v>0</v>
          </cell>
          <cell r="N13">
            <v>0</v>
          </cell>
          <cell r="O13">
            <v>26030</v>
          </cell>
        </row>
        <row r="14">
          <cell r="B14" t="str">
            <v>Church Operations Annual</v>
          </cell>
          <cell r="C14">
            <v>4157</v>
          </cell>
          <cell r="D14">
            <v>4157</v>
          </cell>
          <cell r="E14">
            <v>5063</v>
          </cell>
          <cell r="F14">
            <v>5063</v>
          </cell>
          <cell r="G14">
            <v>1450</v>
          </cell>
          <cell r="H14">
            <v>1450</v>
          </cell>
          <cell r="I14">
            <v>1450</v>
          </cell>
          <cell r="J14">
            <v>1450</v>
          </cell>
          <cell r="K14">
            <v>152</v>
          </cell>
          <cell r="L14">
            <v>152</v>
          </cell>
          <cell r="M14">
            <v>0</v>
          </cell>
          <cell r="N14">
            <v>0</v>
          </cell>
          <cell r="O14">
            <v>10822</v>
          </cell>
        </row>
        <row r="15">
          <cell r="B15" t="str">
            <v>Church Operations Christmas Collection</v>
          </cell>
          <cell r="C15">
            <v>2612</v>
          </cell>
          <cell r="D15">
            <v>2612</v>
          </cell>
          <cell r="E15">
            <v>108</v>
          </cell>
          <cell r="F15">
            <v>108</v>
          </cell>
          <cell r="G15">
            <v>2222</v>
          </cell>
          <cell r="H15">
            <v>2222</v>
          </cell>
          <cell r="I15">
            <v>2677</v>
          </cell>
          <cell r="J15">
            <v>2677</v>
          </cell>
          <cell r="K15">
            <v>3021</v>
          </cell>
          <cell r="L15">
            <v>3021</v>
          </cell>
          <cell r="M15">
            <v>0</v>
          </cell>
          <cell r="N15">
            <v>0</v>
          </cell>
          <cell r="O15">
            <v>10640</v>
          </cell>
        </row>
        <row r="16">
          <cell r="B16" t="str">
            <v>Church Operations Gifts &amp; Bequests Restricted</v>
          </cell>
          <cell r="C16">
            <v>10580</v>
          </cell>
          <cell r="D16">
            <v>10580</v>
          </cell>
          <cell r="E16">
            <v>10580</v>
          </cell>
          <cell r="F16">
            <v>10580</v>
          </cell>
          <cell r="G16">
            <v>19764.61</v>
          </cell>
          <cell r="H16">
            <v>19764.609375</v>
          </cell>
          <cell r="I16">
            <v>0</v>
          </cell>
          <cell r="J16">
            <v>0</v>
          </cell>
          <cell r="K16">
            <v>0</v>
          </cell>
          <cell r="L16">
            <v>0</v>
          </cell>
          <cell r="M16">
            <v>0</v>
          </cell>
          <cell r="N16">
            <v>0</v>
          </cell>
          <cell r="O16">
            <v>30344.61</v>
          </cell>
        </row>
        <row r="17">
          <cell r="B17" t="str">
            <v>Church Operations Special Collections Tax Assessment</v>
          </cell>
          <cell r="C17">
            <v>17762</v>
          </cell>
          <cell r="D17">
            <v>17762</v>
          </cell>
          <cell r="E17">
            <v>17762</v>
          </cell>
          <cell r="F17">
            <v>17762</v>
          </cell>
          <cell r="G17">
            <v>20944</v>
          </cell>
          <cell r="H17">
            <v>20944</v>
          </cell>
          <cell r="I17">
            <v>16009</v>
          </cell>
          <cell r="J17">
            <v>16009</v>
          </cell>
          <cell r="K17">
            <v>18027.900000000001</v>
          </cell>
          <cell r="L17">
            <v>18027.890625</v>
          </cell>
          <cell r="M17">
            <v>0</v>
          </cell>
          <cell r="N17">
            <v>0</v>
          </cell>
          <cell r="O17">
            <v>72742.899999999994</v>
          </cell>
        </row>
        <row r="18">
          <cell r="B18" t="str">
            <v>Church Operations Other</v>
          </cell>
          <cell r="C18">
            <v>11143</v>
          </cell>
          <cell r="D18">
            <v>11143</v>
          </cell>
          <cell r="E18">
            <v>29511.23</v>
          </cell>
          <cell r="F18">
            <v>29511.21875</v>
          </cell>
          <cell r="G18">
            <v>0</v>
          </cell>
          <cell r="H18">
            <v>0</v>
          </cell>
          <cell r="I18">
            <v>6351.51</v>
          </cell>
          <cell r="J18">
            <v>6351.5078125</v>
          </cell>
          <cell r="K18">
            <v>2521.63</v>
          </cell>
          <cell r="L18">
            <v>2521.62890625</v>
          </cell>
          <cell r="M18">
            <v>0</v>
          </cell>
          <cell r="N18">
            <v>0</v>
          </cell>
          <cell r="O18">
            <v>49527.369999999995</v>
          </cell>
        </row>
        <row r="19">
          <cell r="B19" t="str">
            <v xml:space="preserve">     Total Church Operations</v>
          </cell>
          <cell r="C19">
            <v>233802.77</v>
          </cell>
          <cell r="D19">
            <v>233802.75</v>
          </cell>
          <cell r="E19">
            <v>290777.53999999998</v>
          </cell>
          <cell r="F19">
            <v>290777.5</v>
          </cell>
          <cell r="G19">
            <v>259506.81</v>
          </cell>
          <cell r="H19">
            <v>259506.75</v>
          </cell>
          <cell r="I19">
            <v>260583.41</v>
          </cell>
          <cell r="J19">
            <v>260583.375</v>
          </cell>
          <cell r="K19">
            <v>208968.87</v>
          </cell>
          <cell r="L19">
            <v>208968.75</v>
          </cell>
          <cell r="M19">
            <v>0</v>
          </cell>
          <cell r="N19">
            <v>0</v>
          </cell>
          <cell r="O19">
            <v>1253639.3999999999</v>
          </cell>
        </row>
        <row r="20">
          <cell r="M20">
            <v>1253639</v>
          </cell>
        </row>
        <row r="21">
          <cell r="B21" t="str">
            <v>Church Other Sale of Property</v>
          </cell>
          <cell r="C21">
            <v>0</v>
          </cell>
          <cell r="D21">
            <v>0</v>
          </cell>
          <cell r="E21">
            <v>0</v>
          </cell>
          <cell r="F21">
            <v>0</v>
          </cell>
          <cell r="G21">
            <v>0</v>
          </cell>
          <cell r="H21">
            <v>0</v>
          </cell>
          <cell r="I21">
            <v>0</v>
          </cell>
          <cell r="J21">
            <v>0</v>
          </cell>
          <cell r="K21">
            <v>0</v>
          </cell>
          <cell r="L21">
            <v>0</v>
          </cell>
          <cell r="M21">
            <v>0</v>
          </cell>
          <cell r="N21">
            <v>0</v>
          </cell>
          <cell r="O21">
            <v>0</v>
          </cell>
        </row>
        <row r="22">
          <cell r="B22" t="str">
            <v>Church Other Anchor</v>
          </cell>
          <cell r="C22">
            <v>0</v>
          </cell>
          <cell r="D22">
            <v>0</v>
          </cell>
          <cell r="E22">
            <v>0</v>
          </cell>
          <cell r="F22">
            <v>0</v>
          </cell>
          <cell r="G22">
            <v>0</v>
          </cell>
          <cell r="H22">
            <v>0</v>
          </cell>
          <cell r="I22">
            <v>0</v>
          </cell>
          <cell r="J22">
            <v>0</v>
          </cell>
          <cell r="K22">
            <v>0</v>
          </cell>
          <cell r="L22">
            <v>0</v>
          </cell>
          <cell r="M22">
            <v>0</v>
          </cell>
          <cell r="N22">
            <v>0</v>
          </cell>
          <cell r="O22">
            <v>0</v>
          </cell>
        </row>
        <row r="23">
          <cell r="B23" t="str">
            <v>Church Other Interest - Chancery</v>
          </cell>
          <cell r="C23">
            <v>0</v>
          </cell>
          <cell r="D23">
            <v>0</v>
          </cell>
          <cell r="E23">
            <v>0</v>
          </cell>
          <cell r="F23">
            <v>0</v>
          </cell>
          <cell r="G23">
            <v>0</v>
          </cell>
          <cell r="H23">
            <v>0</v>
          </cell>
          <cell r="I23">
            <v>0</v>
          </cell>
          <cell r="J23">
            <v>0</v>
          </cell>
          <cell r="K23">
            <v>12479.76</v>
          </cell>
          <cell r="L23">
            <v>12479.7578125</v>
          </cell>
          <cell r="M23">
            <v>0</v>
          </cell>
          <cell r="N23">
            <v>0</v>
          </cell>
          <cell r="O23">
            <v>12479.76</v>
          </cell>
        </row>
        <row r="24">
          <cell r="B24" t="str">
            <v>Church Other Interest - Bank</v>
          </cell>
          <cell r="C24">
            <v>0</v>
          </cell>
          <cell r="D24">
            <v>0</v>
          </cell>
          <cell r="E24">
            <v>0</v>
          </cell>
          <cell r="F24">
            <v>0</v>
          </cell>
          <cell r="G24">
            <v>0</v>
          </cell>
          <cell r="H24">
            <v>0</v>
          </cell>
          <cell r="I24">
            <v>12.33</v>
          </cell>
          <cell r="J24">
            <v>12.329994201660156</v>
          </cell>
          <cell r="K24">
            <v>5.09</v>
          </cell>
          <cell r="L24">
            <v>5.089996337890625</v>
          </cell>
          <cell r="M24">
            <v>0</v>
          </cell>
          <cell r="N24">
            <v>0</v>
          </cell>
          <cell r="O24">
            <v>17.420000000000002</v>
          </cell>
        </row>
        <row r="25">
          <cell r="B25" t="str">
            <v>Church Other Rent</v>
          </cell>
          <cell r="C25">
            <v>36480</v>
          </cell>
          <cell r="D25">
            <v>36480</v>
          </cell>
          <cell r="E25">
            <v>36480</v>
          </cell>
          <cell r="F25">
            <v>36480</v>
          </cell>
          <cell r="G25">
            <v>36480</v>
          </cell>
          <cell r="H25">
            <v>36480</v>
          </cell>
          <cell r="I25">
            <v>2200</v>
          </cell>
          <cell r="J25">
            <v>2200</v>
          </cell>
          <cell r="K25">
            <v>1000</v>
          </cell>
          <cell r="L25">
            <v>1000</v>
          </cell>
          <cell r="M25">
            <v>0</v>
          </cell>
          <cell r="N25">
            <v>0</v>
          </cell>
          <cell r="O25">
            <v>39680</v>
          </cell>
        </row>
        <row r="26">
          <cell r="B26" t="str">
            <v>Church Other Bingo / Fundraising</v>
          </cell>
          <cell r="C26">
            <v>60000</v>
          </cell>
          <cell r="D26">
            <v>60000</v>
          </cell>
          <cell r="E26">
            <v>60000</v>
          </cell>
          <cell r="F26">
            <v>60000</v>
          </cell>
          <cell r="G26">
            <v>27468</v>
          </cell>
          <cell r="H26">
            <v>27468</v>
          </cell>
          <cell r="I26">
            <v>27468</v>
          </cell>
          <cell r="J26">
            <v>27468</v>
          </cell>
          <cell r="K26">
            <v>0</v>
          </cell>
          <cell r="L26">
            <v>0</v>
          </cell>
          <cell r="M26">
            <v>0</v>
          </cell>
          <cell r="N26">
            <v>0</v>
          </cell>
          <cell r="O26">
            <v>87468</v>
          </cell>
        </row>
        <row r="27">
          <cell r="B27" t="str">
            <v>Church Other Societies</v>
          </cell>
          <cell r="C27">
            <v>87468</v>
          </cell>
          <cell r="D27">
            <v>87468</v>
          </cell>
          <cell r="E27">
            <v>2.5</v>
          </cell>
          <cell r="F27">
            <v>2.5</v>
          </cell>
          <cell r="G27">
            <v>309</v>
          </cell>
          <cell r="H27">
            <v>309</v>
          </cell>
          <cell r="I27">
            <v>50</v>
          </cell>
          <cell r="J27">
            <v>50</v>
          </cell>
          <cell r="K27">
            <v>50</v>
          </cell>
          <cell r="L27">
            <v>50</v>
          </cell>
          <cell r="M27">
            <v>0</v>
          </cell>
          <cell r="N27">
            <v>0</v>
          </cell>
          <cell r="O27">
            <v>361.5</v>
          </cell>
        </row>
        <row r="28">
          <cell r="B28" t="str">
            <v>Church Other Religious Education Fees</v>
          </cell>
          <cell r="C28">
            <v>0</v>
          </cell>
          <cell r="D28">
            <v>0</v>
          </cell>
          <cell r="E28">
            <v>3420</v>
          </cell>
          <cell r="F28">
            <v>3420</v>
          </cell>
          <cell r="G28">
            <v>3315</v>
          </cell>
          <cell r="H28">
            <v>3315</v>
          </cell>
          <cell r="I28">
            <v>10</v>
          </cell>
          <cell r="J28">
            <v>10</v>
          </cell>
          <cell r="K28">
            <v>1983.06</v>
          </cell>
          <cell r="L28">
            <v>1983.0595703125</v>
          </cell>
          <cell r="M28">
            <v>0</v>
          </cell>
          <cell r="N28">
            <v>0</v>
          </cell>
          <cell r="O28">
            <v>8728.06</v>
          </cell>
        </row>
        <row r="29">
          <cell r="B29" t="str">
            <v>Church Other Holy Days</v>
          </cell>
          <cell r="C29">
            <v>5241</v>
          </cell>
          <cell r="D29">
            <v>5241</v>
          </cell>
          <cell r="E29">
            <v>1581</v>
          </cell>
          <cell r="F29">
            <v>1581</v>
          </cell>
          <cell r="G29">
            <v>2544</v>
          </cell>
          <cell r="H29">
            <v>2544</v>
          </cell>
          <cell r="I29">
            <v>5883</v>
          </cell>
          <cell r="J29">
            <v>5883</v>
          </cell>
          <cell r="K29">
            <v>3657</v>
          </cell>
          <cell r="L29">
            <v>3657</v>
          </cell>
          <cell r="M29">
            <v>0</v>
          </cell>
          <cell r="N29">
            <v>0</v>
          </cell>
          <cell r="O29">
            <v>18906</v>
          </cell>
        </row>
        <row r="30">
          <cell r="B30" t="str">
            <v>Church Other Subsidy/Reimbursements</v>
          </cell>
          <cell r="C30">
            <v>14748.16</v>
          </cell>
          <cell r="D30">
            <v>14748.15625</v>
          </cell>
          <cell r="E30">
            <v>14748.15625</v>
          </cell>
          <cell r="F30">
            <v>14748.15625</v>
          </cell>
          <cell r="G30">
            <v>14748.15625</v>
          </cell>
          <cell r="H30">
            <v>14748.15625</v>
          </cell>
          <cell r="I30">
            <v>0</v>
          </cell>
          <cell r="J30">
            <v>0</v>
          </cell>
          <cell r="K30">
            <v>0</v>
          </cell>
          <cell r="L30">
            <v>0</v>
          </cell>
          <cell r="M30">
            <v>0</v>
          </cell>
          <cell r="N30">
            <v>0</v>
          </cell>
          <cell r="O30">
            <v>14748.16</v>
          </cell>
        </row>
        <row r="31">
          <cell r="B31" t="str">
            <v>Church Other Entertainment</v>
          </cell>
          <cell r="C31">
            <v>0</v>
          </cell>
          <cell r="D31">
            <v>0</v>
          </cell>
          <cell r="E31">
            <v>0</v>
          </cell>
          <cell r="F31">
            <v>0</v>
          </cell>
          <cell r="G31">
            <v>0</v>
          </cell>
          <cell r="H31">
            <v>0</v>
          </cell>
          <cell r="I31">
            <v>78463.5</v>
          </cell>
          <cell r="J31">
            <v>78463.5</v>
          </cell>
          <cell r="K31">
            <v>40467.01</v>
          </cell>
          <cell r="L31">
            <v>40467</v>
          </cell>
          <cell r="M31">
            <v>0</v>
          </cell>
          <cell r="N31">
            <v>0</v>
          </cell>
          <cell r="O31">
            <v>118930.51000000001</v>
          </cell>
        </row>
        <row r="32">
          <cell r="B32" t="str">
            <v>Church Other Insurance Settlement</v>
          </cell>
          <cell r="C32">
            <v>0</v>
          </cell>
          <cell r="D32">
            <v>0</v>
          </cell>
          <cell r="E32">
            <v>0</v>
          </cell>
          <cell r="F32">
            <v>0</v>
          </cell>
          <cell r="G32">
            <v>0</v>
          </cell>
          <cell r="H32">
            <v>0</v>
          </cell>
          <cell r="I32">
            <v>5176</v>
          </cell>
          <cell r="J32">
            <v>5176</v>
          </cell>
          <cell r="K32">
            <v>390</v>
          </cell>
          <cell r="L32">
            <v>390</v>
          </cell>
          <cell r="M32">
            <v>0</v>
          </cell>
          <cell r="N32">
            <v>0</v>
          </cell>
          <cell r="O32">
            <v>5566</v>
          </cell>
        </row>
        <row r="33">
          <cell r="B33" t="str">
            <v>Church Other Stipends</v>
          </cell>
          <cell r="C33">
            <v>0</v>
          </cell>
          <cell r="D33">
            <v>0</v>
          </cell>
          <cell r="E33">
            <v>0</v>
          </cell>
          <cell r="F33">
            <v>0</v>
          </cell>
          <cell r="G33">
            <v>0</v>
          </cell>
          <cell r="H33">
            <v>0</v>
          </cell>
          <cell r="I33">
            <v>7392</v>
          </cell>
          <cell r="J33">
            <v>7392</v>
          </cell>
          <cell r="K33">
            <v>1300</v>
          </cell>
          <cell r="L33">
            <v>1300</v>
          </cell>
          <cell r="M33">
            <v>0</v>
          </cell>
          <cell r="N33">
            <v>0</v>
          </cell>
          <cell r="O33">
            <v>8692</v>
          </cell>
        </row>
        <row r="34">
          <cell r="B34" t="str">
            <v>Church Other Flowers</v>
          </cell>
          <cell r="C34">
            <v>4721</v>
          </cell>
          <cell r="D34">
            <v>4721</v>
          </cell>
          <cell r="E34">
            <v>2951</v>
          </cell>
          <cell r="F34">
            <v>2951</v>
          </cell>
          <cell r="G34">
            <v>5035</v>
          </cell>
          <cell r="H34">
            <v>5035</v>
          </cell>
          <cell r="I34">
            <v>6229</v>
          </cell>
          <cell r="J34">
            <v>6229</v>
          </cell>
          <cell r="K34">
            <v>3288</v>
          </cell>
          <cell r="L34">
            <v>3288</v>
          </cell>
          <cell r="M34">
            <v>0</v>
          </cell>
          <cell r="N34">
            <v>0</v>
          </cell>
          <cell r="O34">
            <v>22224</v>
          </cell>
        </row>
        <row r="35">
          <cell r="B35" t="str">
            <v>Church Other Bulletin</v>
          </cell>
          <cell r="C35">
            <v>22224</v>
          </cell>
          <cell r="D35">
            <v>22224</v>
          </cell>
          <cell r="E35">
            <v>1000</v>
          </cell>
          <cell r="F35">
            <v>1000</v>
          </cell>
          <cell r="G35">
            <v>1000</v>
          </cell>
          <cell r="H35">
            <v>1000</v>
          </cell>
          <cell r="I35">
            <v>6700</v>
          </cell>
          <cell r="J35">
            <v>6700</v>
          </cell>
          <cell r="K35">
            <v>0</v>
          </cell>
          <cell r="L35">
            <v>0</v>
          </cell>
          <cell r="M35">
            <v>0</v>
          </cell>
          <cell r="N35">
            <v>0</v>
          </cell>
          <cell r="O35">
            <v>7700</v>
          </cell>
        </row>
        <row r="36">
          <cell r="B36" t="str">
            <v>Church Other Stole Fees</v>
          </cell>
          <cell r="C36">
            <v>7700</v>
          </cell>
          <cell r="D36">
            <v>7700</v>
          </cell>
          <cell r="E36">
            <v>7700</v>
          </cell>
          <cell r="F36">
            <v>7700</v>
          </cell>
          <cell r="G36">
            <v>7700</v>
          </cell>
          <cell r="H36">
            <v>7700</v>
          </cell>
          <cell r="I36">
            <v>0</v>
          </cell>
          <cell r="J36">
            <v>0</v>
          </cell>
          <cell r="K36">
            <v>0</v>
          </cell>
          <cell r="L36">
            <v>0</v>
          </cell>
          <cell r="M36">
            <v>0</v>
          </cell>
          <cell r="N36">
            <v>0</v>
          </cell>
          <cell r="O36">
            <v>0</v>
          </cell>
        </row>
        <row r="37">
          <cell r="B37" t="str">
            <v>Church Other</v>
          </cell>
          <cell r="C37">
            <v>992</v>
          </cell>
          <cell r="D37">
            <v>992</v>
          </cell>
          <cell r="E37">
            <v>5020.82</v>
          </cell>
          <cell r="F37">
            <v>5020.81640625</v>
          </cell>
          <cell r="G37">
            <v>3660.29</v>
          </cell>
          <cell r="H37">
            <v>3660.2890625</v>
          </cell>
          <cell r="I37">
            <v>13072.44</v>
          </cell>
          <cell r="J37">
            <v>13072.4375</v>
          </cell>
          <cell r="K37">
            <v>151</v>
          </cell>
          <cell r="L37">
            <v>151</v>
          </cell>
          <cell r="M37">
            <v>0</v>
          </cell>
          <cell r="N37">
            <v>0</v>
          </cell>
          <cell r="O37">
            <v>22896.550000000003</v>
          </cell>
        </row>
        <row r="38">
          <cell r="B38" t="str">
            <v xml:space="preserve">     Total Church Other</v>
          </cell>
          <cell r="C38">
            <v>122182.16</v>
          </cell>
          <cell r="D38">
            <v>122182.125</v>
          </cell>
          <cell r="E38">
            <v>13975.32</v>
          </cell>
          <cell r="F38">
            <v>13975.3125</v>
          </cell>
          <cell r="G38">
            <v>42331.29</v>
          </cell>
          <cell r="H38">
            <v>42331.28125</v>
          </cell>
          <cell r="I38">
            <v>125188.27</v>
          </cell>
          <cell r="J38">
            <v>125188.25</v>
          </cell>
          <cell r="K38">
            <v>64720.92</v>
          </cell>
          <cell r="L38">
            <v>64720.90625</v>
          </cell>
          <cell r="M38">
            <v>0</v>
          </cell>
          <cell r="N38">
            <v>0</v>
          </cell>
          <cell r="O38">
            <v>368397.96</v>
          </cell>
        </row>
        <row r="39">
          <cell r="M39">
            <v>368397.75</v>
          </cell>
        </row>
        <row r="40">
          <cell r="B40" t="str">
            <v>Total Income</v>
          </cell>
          <cell r="C40">
            <v>355984.93</v>
          </cell>
          <cell r="D40">
            <v>355984.75</v>
          </cell>
          <cell r="E40">
            <v>304752.86</v>
          </cell>
          <cell r="F40">
            <v>304752.75</v>
          </cell>
          <cell r="G40">
            <v>301838.09999999998</v>
          </cell>
          <cell r="H40">
            <v>301838</v>
          </cell>
          <cell r="I40">
            <v>385771.68</v>
          </cell>
          <cell r="J40">
            <v>385771.5</v>
          </cell>
          <cell r="K40">
            <v>273689.78999999998</v>
          </cell>
          <cell r="L40">
            <v>273689.75</v>
          </cell>
          <cell r="M40">
            <v>0</v>
          </cell>
          <cell r="N40">
            <v>0</v>
          </cell>
          <cell r="O40">
            <v>1622037.3599999999</v>
          </cell>
        </row>
        <row r="41">
          <cell r="M41">
            <v>1622037</v>
          </cell>
        </row>
        <row r="42">
          <cell r="B42" t="str">
            <v>Church Admin Salaries - Clergy</v>
          </cell>
          <cell r="C42">
            <v>34710</v>
          </cell>
          <cell r="D42">
            <v>34710</v>
          </cell>
          <cell r="E42">
            <v>38217.800000000003</v>
          </cell>
          <cell r="F42">
            <v>38217.78125</v>
          </cell>
          <cell r="G42">
            <v>40532</v>
          </cell>
          <cell r="H42">
            <v>40532</v>
          </cell>
          <cell r="I42">
            <v>26211</v>
          </cell>
          <cell r="J42">
            <v>26211</v>
          </cell>
          <cell r="K42">
            <v>7826</v>
          </cell>
          <cell r="L42">
            <v>7826</v>
          </cell>
          <cell r="M42">
            <v>0</v>
          </cell>
          <cell r="N42">
            <v>0</v>
          </cell>
          <cell r="O42">
            <v>147496.79999999999</v>
          </cell>
        </row>
        <row r="43">
          <cell r="B43" t="str">
            <v>Church Admin Salaries - Secretaries and Clerks</v>
          </cell>
          <cell r="C43">
            <v>30230.6</v>
          </cell>
          <cell r="D43">
            <v>30230.59375</v>
          </cell>
          <cell r="E43">
            <v>0</v>
          </cell>
          <cell r="F43">
            <v>0</v>
          </cell>
          <cell r="G43">
            <v>15552.97</v>
          </cell>
          <cell r="H43">
            <v>15552.96875</v>
          </cell>
          <cell r="I43">
            <v>5216.3999999999996</v>
          </cell>
          <cell r="J43">
            <v>5216.3984375</v>
          </cell>
          <cell r="K43">
            <v>9684.75</v>
          </cell>
          <cell r="L43">
            <v>9684.75</v>
          </cell>
          <cell r="M43">
            <v>0</v>
          </cell>
          <cell r="N43">
            <v>0</v>
          </cell>
          <cell r="O43">
            <v>60684.72</v>
          </cell>
        </row>
        <row r="44">
          <cell r="B44" t="str">
            <v>Church Admin Salaries - Other</v>
          </cell>
          <cell r="C44">
            <v>60684.71875</v>
          </cell>
          <cell r="D44">
            <v>60684.71875</v>
          </cell>
          <cell r="E44">
            <v>60684.71875</v>
          </cell>
          <cell r="F44">
            <v>60684.71875</v>
          </cell>
          <cell r="G44">
            <v>85</v>
          </cell>
          <cell r="H44">
            <v>85</v>
          </cell>
          <cell r="I44">
            <v>3852</v>
          </cell>
          <cell r="J44">
            <v>3852</v>
          </cell>
          <cell r="K44">
            <v>6140</v>
          </cell>
          <cell r="L44">
            <v>6140</v>
          </cell>
          <cell r="M44">
            <v>0</v>
          </cell>
          <cell r="N44">
            <v>0</v>
          </cell>
          <cell r="O44">
            <v>10077</v>
          </cell>
        </row>
        <row r="45">
          <cell r="B45" t="str">
            <v>Other Church Liturgical Music - Salaries</v>
          </cell>
          <cell r="C45">
            <v>12740</v>
          </cell>
          <cell r="D45">
            <v>12740</v>
          </cell>
          <cell r="E45">
            <v>11570</v>
          </cell>
          <cell r="F45">
            <v>11570</v>
          </cell>
          <cell r="G45">
            <v>-4543.24</v>
          </cell>
          <cell r="H45">
            <v>-4543.23828125</v>
          </cell>
          <cell r="I45">
            <v>13100</v>
          </cell>
          <cell r="J45">
            <v>13100</v>
          </cell>
          <cell r="K45">
            <v>10125</v>
          </cell>
          <cell r="L45">
            <v>10125</v>
          </cell>
          <cell r="M45">
            <v>0</v>
          </cell>
          <cell r="N45">
            <v>0</v>
          </cell>
          <cell r="O45">
            <v>42991.76</v>
          </cell>
        </row>
        <row r="46">
          <cell r="B46" t="str">
            <v>Household - Rectory Salaries</v>
          </cell>
          <cell r="C46">
            <v>42991.75</v>
          </cell>
          <cell r="D46">
            <v>42991.75</v>
          </cell>
          <cell r="E46">
            <v>0</v>
          </cell>
          <cell r="F46">
            <v>0</v>
          </cell>
          <cell r="G46">
            <v>16232</v>
          </cell>
          <cell r="H46">
            <v>16232</v>
          </cell>
          <cell r="I46">
            <v>0</v>
          </cell>
          <cell r="J46">
            <v>0</v>
          </cell>
          <cell r="K46">
            <v>0</v>
          </cell>
          <cell r="L46">
            <v>0</v>
          </cell>
          <cell r="M46">
            <v>0</v>
          </cell>
          <cell r="N46">
            <v>0</v>
          </cell>
          <cell r="O46">
            <v>16232</v>
          </cell>
        </row>
        <row r="47">
          <cell r="B47" t="str">
            <v>Church Admin Salaries - Pastoral Associate</v>
          </cell>
          <cell r="C47">
            <v>16232</v>
          </cell>
          <cell r="D47">
            <v>16232</v>
          </cell>
          <cell r="E47">
            <v>16232</v>
          </cell>
          <cell r="F47">
            <v>16232</v>
          </cell>
          <cell r="G47">
            <v>50</v>
          </cell>
          <cell r="H47">
            <v>50</v>
          </cell>
          <cell r="I47">
            <v>50</v>
          </cell>
          <cell r="J47">
            <v>50</v>
          </cell>
          <cell r="K47">
            <v>50</v>
          </cell>
          <cell r="L47">
            <v>50</v>
          </cell>
          <cell r="M47">
            <v>0</v>
          </cell>
          <cell r="N47">
            <v>0</v>
          </cell>
          <cell r="O47">
            <v>50</v>
          </cell>
        </row>
        <row r="48">
          <cell r="B48" t="str">
            <v>Religious Education Salaries - Religious Education Director</v>
          </cell>
          <cell r="C48">
            <v>0</v>
          </cell>
          <cell r="D48">
            <v>0</v>
          </cell>
          <cell r="E48">
            <v>0</v>
          </cell>
          <cell r="F48">
            <v>0</v>
          </cell>
          <cell r="G48">
            <v>10622.45</v>
          </cell>
          <cell r="H48">
            <v>10622.4453125</v>
          </cell>
          <cell r="I48">
            <v>6000.02</v>
          </cell>
          <cell r="J48">
            <v>6000.01953125</v>
          </cell>
          <cell r="K48">
            <v>2999.88</v>
          </cell>
          <cell r="L48">
            <v>2999.87890625</v>
          </cell>
          <cell r="M48">
            <v>0</v>
          </cell>
          <cell r="N48">
            <v>0</v>
          </cell>
          <cell r="O48">
            <v>19622.350000000002</v>
          </cell>
        </row>
        <row r="49">
          <cell r="B49" t="str">
            <v>Religious Ed Salaries - Asst. Religious Education Director</v>
          </cell>
          <cell r="C49">
            <v>19622.34375</v>
          </cell>
          <cell r="D49">
            <v>19622.34375</v>
          </cell>
          <cell r="E49">
            <v>19622.34375</v>
          </cell>
          <cell r="F49">
            <v>19622.34375</v>
          </cell>
          <cell r="G49">
            <v>2530.56</v>
          </cell>
          <cell r="H49">
            <v>2530.55859375</v>
          </cell>
          <cell r="I49">
            <v>2530.55859375</v>
          </cell>
          <cell r="J49">
            <v>2530.55859375</v>
          </cell>
          <cell r="K49">
            <v>0</v>
          </cell>
          <cell r="L49">
            <v>0</v>
          </cell>
          <cell r="M49">
            <v>0</v>
          </cell>
          <cell r="N49">
            <v>0</v>
          </cell>
          <cell r="O49">
            <v>2530.56</v>
          </cell>
        </row>
        <row r="50">
          <cell r="B50" t="str">
            <v>Church Operations &amp; Maintenance Custodial Services</v>
          </cell>
          <cell r="C50">
            <v>0</v>
          </cell>
          <cell r="D50">
            <v>0</v>
          </cell>
          <cell r="E50">
            <v>4516.78</v>
          </cell>
          <cell r="F50">
            <v>4516.77734375</v>
          </cell>
          <cell r="G50">
            <v>4516.77734375</v>
          </cell>
          <cell r="H50">
            <v>4516.77734375</v>
          </cell>
          <cell r="I50">
            <v>0</v>
          </cell>
          <cell r="J50">
            <v>0</v>
          </cell>
          <cell r="K50">
            <v>0</v>
          </cell>
          <cell r="L50">
            <v>0</v>
          </cell>
          <cell r="M50">
            <v>0</v>
          </cell>
          <cell r="N50">
            <v>0</v>
          </cell>
          <cell r="O50">
            <v>4516.78</v>
          </cell>
        </row>
        <row r="51">
          <cell r="B51" t="str">
            <v>Church Operations &amp; Maintenance Salaries - Sexton</v>
          </cell>
          <cell r="C51">
            <v>23760</v>
          </cell>
          <cell r="D51">
            <v>23760</v>
          </cell>
          <cell r="E51">
            <v>3888</v>
          </cell>
          <cell r="F51">
            <v>3888</v>
          </cell>
          <cell r="G51">
            <v>15269.7</v>
          </cell>
          <cell r="H51">
            <v>15269.6953125</v>
          </cell>
          <cell r="I51">
            <v>48382.400000000001</v>
          </cell>
          <cell r="J51">
            <v>48382.375</v>
          </cell>
          <cell r="K51">
            <v>14075</v>
          </cell>
          <cell r="L51">
            <v>14075</v>
          </cell>
          <cell r="M51">
            <v>0</v>
          </cell>
          <cell r="N51">
            <v>0</v>
          </cell>
          <cell r="O51">
            <v>105375.1</v>
          </cell>
        </row>
        <row r="52">
          <cell r="B52" t="str">
            <v>Other Church Liturgical Music - Stipend</v>
          </cell>
          <cell r="C52">
            <v>105375.0625</v>
          </cell>
          <cell r="D52">
            <v>105375.0625</v>
          </cell>
          <cell r="E52">
            <v>105375.0625</v>
          </cell>
          <cell r="F52">
            <v>105375.0625</v>
          </cell>
          <cell r="G52">
            <v>16000</v>
          </cell>
          <cell r="H52">
            <v>16000</v>
          </cell>
          <cell r="I52">
            <v>16000</v>
          </cell>
          <cell r="J52">
            <v>16000</v>
          </cell>
          <cell r="K52">
            <v>16000</v>
          </cell>
          <cell r="L52">
            <v>16000</v>
          </cell>
          <cell r="M52">
            <v>0</v>
          </cell>
          <cell r="N52">
            <v>0</v>
          </cell>
          <cell r="O52">
            <v>16000</v>
          </cell>
        </row>
        <row r="53">
          <cell r="B53" t="str">
            <v>Church Operations &amp; Maintenance Salaries - Sacristan</v>
          </cell>
          <cell r="C53">
            <v>16000</v>
          </cell>
          <cell r="D53">
            <v>16000</v>
          </cell>
          <cell r="E53">
            <v>18953</v>
          </cell>
          <cell r="F53">
            <v>18953</v>
          </cell>
          <cell r="G53">
            <v>18953</v>
          </cell>
          <cell r="H53">
            <v>18953</v>
          </cell>
          <cell r="I53">
            <v>18953</v>
          </cell>
          <cell r="J53">
            <v>18953</v>
          </cell>
          <cell r="K53">
            <v>18953</v>
          </cell>
          <cell r="L53">
            <v>18953</v>
          </cell>
          <cell r="M53">
            <v>0</v>
          </cell>
          <cell r="N53">
            <v>0</v>
          </cell>
          <cell r="O53">
            <v>18953</v>
          </cell>
        </row>
        <row r="54">
          <cell r="B54" t="str">
            <v>Total Compensation</v>
          </cell>
          <cell r="C54">
            <v>101440.6</v>
          </cell>
          <cell r="E54">
            <v>77145.58</v>
          </cell>
          <cell r="G54">
            <v>112331.44</v>
          </cell>
          <cell r="I54">
            <v>102761.82</v>
          </cell>
          <cell r="K54">
            <v>50850.63</v>
          </cell>
          <cell r="M54">
            <v>0</v>
          </cell>
          <cell r="O54">
            <v>444530.07000000007</v>
          </cell>
        </row>
        <row r="55">
          <cell r="M55">
            <v>444530</v>
          </cell>
        </row>
        <row r="56">
          <cell r="B56" t="str">
            <v>Church Fixed Charges Clergy Pension</v>
          </cell>
          <cell r="C56">
            <v>6000</v>
          </cell>
          <cell r="D56">
            <v>6000</v>
          </cell>
          <cell r="E56">
            <v>6000</v>
          </cell>
          <cell r="F56">
            <v>6000</v>
          </cell>
          <cell r="G56">
            <v>6000</v>
          </cell>
          <cell r="H56">
            <v>6000</v>
          </cell>
          <cell r="I56">
            <v>3000</v>
          </cell>
          <cell r="J56">
            <v>3000</v>
          </cell>
          <cell r="K56">
            <v>3000</v>
          </cell>
          <cell r="L56">
            <v>3000</v>
          </cell>
          <cell r="M56">
            <v>0</v>
          </cell>
          <cell r="N56">
            <v>0</v>
          </cell>
          <cell r="O56">
            <v>24000</v>
          </cell>
        </row>
        <row r="57">
          <cell r="B57" t="str">
            <v>Church Fixed Charges Health and Dental - Clergy</v>
          </cell>
          <cell r="C57">
            <v>23242.799999999999</v>
          </cell>
          <cell r="D57">
            <v>23242.796875</v>
          </cell>
          <cell r="E57">
            <v>22887.599999999999</v>
          </cell>
          <cell r="F57">
            <v>22887.59375</v>
          </cell>
          <cell r="G57">
            <v>23141.94</v>
          </cell>
          <cell r="H57">
            <v>23141.9375</v>
          </cell>
          <cell r="I57">
            <v>12838.95</v>
          </cell>
          <cell r="J57">
            <v>12838.9453125</v>
          </cell>
          <cell r="K57">
            <v>11816.92</v>
          </cell>
          <cell r="L57">
            <v>11816.9140625</v>
          </cell>
          <cell r="M57">
            <v>0</v>
          </cell>
          <cell r="N57">
            <v>0</v>
          </cell>
          <cell r="O57">
            <v>93928.209999999992</v>
          </cell>
        </row>
        <row r="58">
          <cell r="B58" t="str">
            <v>Church Fixed Charges Pension - Laity</v>
          </cell>
          <cell r="C58">
            <v>0</v>
          </cell>
          <cell r="D58">
            <v>0</v>
          </cell>
          <cell r="E58">
            <v>0</v>
          </cell>
          <cell r="F58">
            <v>0</v>
          </cell>
          <cell r="G58">
            <v>0</v>
          </cell>
          <cell r="H58">
            <v>0</v>
          </cell>
          <cell r="I58">
            <v>1461.13</v>
          </cell>
          <cell r="J58">
            <v>1461.1298828125</v>
          </cell>
          <cell r="K58">
            <v>1475.8</v>
          </cell>
          <cell r="L58">
            <v>1475.7998046875</v>
          </cell>
          <cell r="M58">
            <v>0</v>
          </cell>
          <cell r="N58">
            <v>0</v>
          </cell>
          <cell r="O58">
            <v>2936.9300000000003</v>
          </cell>
        </row>
        <row r="59">
          <cell r="B59" t="str">
            <v>Church Fixed Charges Health and Dental - Laity</v>
          </cell>
          <cell r="C59">
            <v>0</v>
          </cell>
          <cell r="D59">
            <v>0</v>
          </cell>
          <cell r="E59">
            <v>0</v>
          </cell>
          <cell r="F59">
            <v>0</v>
          </cell>
          <cell r="G59">
            <v>0</v>
          </cell>
          <cell r="H59">
            <v>0</v>
          </cell>
          <cell r="I59">
            <v>4270.5200000000004</v>
          </cell>
          <cell r="J59">
            <v>4270.51953125</v>
          </cell>
          <cell r="K59">
            <v>11414.44</v>
          </cell>
          <cell r="L59">
            <v>11414.4375</v>
          </cell>
          <cell r="M59">
            <v>0</v>
          </cell>
          <cell r="N59">
            <v>0</v>
          </cell>
          <cell r="O59">
            <v>15684.960000000001</v>
          </cell>
        </row>
        <row r="60">
          <cell r="B60" t="str">
            <v>Church Fixed Charges Taxes</v>
          </cell>
          <cell r="C60">
            <v>3400.16</v>
          </cell>
          <cell r="D60">
            <v>3400.158203125</v>
          </cell>
          <cell r="E60">
            <v>3400.158203125</v>
          </cell>
          <cell r="F60">
            <v>3400.158203125</v>
          </cell>
          <cell r="G60">
            <v>0</v>
          </cell>
          <cell r="H60">
            <v>0</v>
          </cell>
          <cell r="I60">
            <v>6017.65</v>
          </cell>
          <cell r="J60">
            <v>6017.6484375</v>
          </cell>
          <cell r="K60">
            <v>4652.3999999999996</v>
          </cell>
          <cell r="L60">
            <v>4652.3984375</v>
          </cell>
          <cell r="M60">
            <v>0</v>
          </cell>
          <cell r="N60">
            <v>0</v>
          </cell>
          <cell r="O60">
            <v>14070.21</v>
          </cell>
        </row>
        <row r="61">
          <cell r="B61" t="str">
            <v>Church Fixed Charges Employer's Portion FICA</v>
          </cell>
          <cell r="C61">
            <v>14070.203125</v>
          </cell>
          <cell r="D61">
            <v>14070.203125</v>
          </cell>
          <cell r="E61">
            <v>2632.43</v>
          </cell>
          <cell r="F61">
            <v>2632.4296875</v>
          </cell>
          <cell r="G61">
            <v>4500.04</v>
          </cell>
          <cell r="H61">
            <v>4500.0390625</v>
          </cell>
          <cell r="I61">
            <v>0</v>
          </cell>
          <cell r="J61">
            <v>0</v>
          </cell>
          <cell r="K61">
            <v>1736.67</v>
          </cell>
          <cell r="L61">
            <v>1736.669921875</v>
          </cell>
          <cell r="M61">
            <v>0</v>
          </cell>
          <cell r="N61">
            <v>0</v>
          </cell>
          <cell r="O61">
            <v>8869.14</v>
          </cell>
        </row>
        <row r="62">
          <cell r="B62" t="str">
            <v>Disability Insurance</v>
          </cell>
          <cell r="C62">
            <v>8869.1328125</v>
          </cell>
          <cell r="D62">
            <v>8869.1328125</v>
          </cell>
          <cell r="E62">
            <v>8869.1328125</v>
          </cell>
          <cell r="F62">
            <v>8869.1328125</v>
          </cell>
          <cell r="G62">
            <v>354.35</v>
          </cell>
          <cell r="H62">
            <v>354.349853515625</v>
          </cell>
          <cell r="I62">
            <v>354.349853515625</v>
          </cell>
          <cell r="J62">
            <v>354.349853515625</v>
          </cell>
          <cell r="K62">
            <v>354.349853515625</v>
          </cell>
          <cell r="L62">
            <v>354.349853515625</v>
          </cell>
          <cell r="M62">
            <v>0</v>
          </cell>
          <cell r="N62">
            <v>0</v>
          </cell>
          <cell r="O62">
            <v>354.35</v>
          </cell>
        </row>
        <row r="63">
          <cell r="B63" t="str">
            <v>Total Benefits</v>
          </cell>
          <cell r="C63">
            <v>32642.959999999999</v>
          </cell>
          <cell r="D63">
            <v>32642.953125</v>
          </cell>
          <cell r="E63">
            <v>31520.03</v>
          </cell>
          <cell r="F63">
            <v>31520.015625</v>
          </cell>
          <cell r="G63">
            <v>33996.329999999994</v>
          </cell>
          <cell r="H63">
            <v>33996.3125</v>
          </cell>
          <cell r="I63">
            <v>27588.25</v>
          </cell>
          <cell r="J63">
            <v>27588.25</v>
          </cell>
          <cell r="K63">
            <v>34096.229999999996</v>
          </cell>
          <cell r="L63">
            <v>34096.21875</v>
          </cell>
          <cell r="M63">
            <v>0</v>
          </cell>
          <cell r="N63">
            <v>0</v>
          </cell>
          <cell r="O63">
            <v>159843.79999999996</v>
          </cell>
        </row>
        <row r="64">
          <cell r="C64">
            <v>159843.75</v>
          </cell>
          <cell r="D64">
            <v>159843.75</v>
          </cell>
          <cell r="E64">
            <v>159843.75</v>
          </cell>
          <cell r="F64">
            <v>159843.75</v>
          </cell>
          <cell r="G64">
            <v>159843.75</v>
          </cell>
          <cell r="H64">
            <v>159843.75</v>
          </cell>
          <cell r="I64">
            <v>159843.75</v>
          </cell>
          <cell r="J64">
            <v>159843.75</v>
          </cell>
          <cell r="K64">
            <v>159843.75</v>
          </cell>
          <cell r="L64">
            <v>159843.75</v>
          </cell>
          <cell r="M64">
            <v>159843.75</v>
          </cell>
          <cell r="N64">
            <v>159843.75</v>
          </cell>
          <cell r="O64">
            <v>159843.75</v>
          </cell>
        </row>
        <row r="65">
          <cell r="B65" t="str">
            <v>Church Admin Contract Services</v>
          </cell>
          <cell r="C65">
            <v>0</v>
          </cell>
          <cell r="D65">
            <v>0</v>
          </cell>
          <cell r="E65">
            <v>1918.67</v>
          </cell>
          <cell r="F65">
            <v>1918.669921875</v>
          </cell>
          <cell r="G65">
            <v>11485.48</v>
          </cell>
          <cell r="H65">
            <v>11485.4765625</v>
          </cell>
          <cell r="I65">
            <v>664.4</v>
          </cell>
          <cell r="J65">
            <v>664.39990234375</v>
          </cell>
          <cell r="K65">
            <v>664.39990234375</v>
          </cell>
          <cell r="L65">
            <v>664.39990234375</v>
          </cell>
          <cell r="M65">
            <v>0</v>
          </cell>
          <cell r="N65">
            <v>0</v>
          </cell>
          <cell r="O65">
            <v>14068.55</v>
          </cell>
          <cell r="P65" t="str">
            <v>A</v>
          </cell>
        </row>
        <row r="66">
          <cell r="B66" t="str">
            <v>Church Admin Supplies and Materials</v>
          </cell>
          <cell r="C66">
            <v>248.04</v>
          </cell>
          <cell r="D66">
            <v>248.0399169921875</v>
          </cell>
          <cell r="E66">
            <v>314.43</v>
          </cell>
          <cell r="F66">
            <v>314.429931640625</v>
          </cell>
          <cell r="G66">
            <v>835.01</v>
          </cell>
          <cell r="H66">
            <v>835.009765625</v>
          </cell>
          <cell r="I66">
            <v>1961.03</v>
          </cell>
          <cell r="J66">
            <v>1961.029296875</v>
          </cell>
          <cell r="K66">
            <v>669.5</v>
          </cell>
          <cell r="L66">
            <v>669.5</v>
          </cell>
          <cell r="M66">
            <v>0</v>
          </cell>
          <cell r="N66">
            <v>0</v>
          </cell>
          <cell r="O66">
            <v>4028.01</v>
          </cell>
          <cell r="P66" t="str">
            <v>A</v>
          </cell>
        </row>
        <row r="67">
          <cell r="B67" t="str">
            <v>Church Admin Telephone</v>
          </cell>
          <cell r="C67">
            <v>1841.13</v>
          </cell>
          <cell r="D67">
            <v>1841.1298828125</v>
          </cell>
          <cell r="E67">
            <v>3099.89</v>
          </cell>
          <cell r="F67">
            <v>3099.888671875</v>
          </cell>
          <cell r="G67">
            <v>1009.98</v>
          </cell>
          <cell r="H67">
            <v>1009.97998046875</v>
          </cell>
          <cell r="I67">
            <v>3685.59</v>
          </cell>
          <cell r="J67">
            <v>3685.58984375</v>
          </cell>
          <cell r="K67">
            <v>2105.88</v>
          </cell>
          <cell r="L67">
            <v>2105.87890625</v>
          </cell>
          <cell r="M67">
            <v>0</v>
          </cell>
          <cell r="N67">
            <v>0</v>
          </cell>
          <cell r="O67">
            <v>11742.470000000001</v>
          </cell>
          <cell r="P67" t="str">
            <v>U</v>
          </cell>
        </row>
        <row r="68">
          <cell r="B68" t="str">
            <v>Church Admin Bank Service Charges</v>
          </cell>
          <cell r="C68">
            <v>25</v>
          </cell>
          <cell r="D68">
            <v>25</v>
          </cell>
          <cell r="E68">
            <v>107.73</v>
          </cell>
          <cell r="F68">
            <v>107.72998046875</v>
          </cell>
          <cell r="G68">
            <v>244</v>
          </cell>
          <cell r="H68">
            <v>244</v>
          </cell>
          <cell r="I68">
            <v>315</v>
          </cell>
          <cell r="J68">
            <v>315</v>
          </cell>
          <cell r="K68">
            <v>0</v>
          </cell>
          <cell r="L68">
            <v>0</v>
          </cell>
          <cell r="M68">
            <v>0</v>
          </cell>
          <cell r="N68">
            <v>0</v>
          </cell>
          <cell r="O68">
            <v>691.73</v>
          </cell>
          <cell r="P68" t="str">
            <v>A</v>
          </cell>
        </row>
        <row r="69">
          <cell r="B69" t="str">
            <v>Church Admin Contributions - Intra</v>
          </cell>
          <cell r="C69">
            <v>691.72998046875</v>
          </cell>
          <cell r="D69">
            <v>691.72998046875</v>
          </cell>
          <cell r="E69">
            <v>691.72998046875</v>
          </cell>
          <cell r="F69">
            <v>691.72998046875</v>
          </cell>
          <cell r="G69">
            <v>0</v>
          </cell>
          <cell r="H69">
            <v>0</v>
          </cell>
          <cell r="I69">
            <v>0</v>
          </cell>
          <cell r="J69">
            <v>0</v>
          </cell>
          <cell r="K69">
            <v>0</v>
          </cell>
          <cell r="L69">
            <v>0</v>
          </cell>
          <cell r="M69">
            <v>0</v>
          </cell>
          <cell r="N69">
            <v>0</v>
          </cell>
          <cell r="O69">
            <v>0</v>
          </cell>
        </row>
        <row r="70">
          <cell r="B70" t="str">
            <v>Church Admin Contributions - Other</v>
          </cell>
          <cell r="C70">
            <v>10151.25</v>
          </cell>
          <cell r="D70">
            <v>10151.25</v>
          </cell>
          <cell r="E70">
            <v>0</v>
          </cell>
          <cell r="F70">
            <v>0</v>
          </cell>
          <cell r="G70">
            <v>0</v>
          </cell>
          <cell r="H70">
            <v>0</v>
          </cell>
          <cell r="I70">
            <v>0</v>
          </cell>
          <cell r="J70">
            <v>0</v>
          </cell>
          <cell r="K70">
            <v>0</v>
          </cell>
          <cell r="L70">
            <v>0</v>
          </cell>
          <cell r="M70">
            <v>0</v>
          </cell>
          <cell r="N70">
            <v>0</v>
          </cell>
          <cell r="O70">
            <v>10151.25</v>
          </cell>
          <cell r="P70" t="str">
            <v>A</v>
          </cell>
        </row>
        <row r="71">
          <cell r="B71" t="str">
            <v>Church Admin Budget Envelopes</v>
          </cell>
          <cell r="C71">
            <v>2750.13</v>
          </cell>
          <cell r="D71">
            <v>2750.12890625</v>
          </cell>
          <cell r="E71">
            <v>3410.05</v>
          </cell>
          <cell r="F71">
            <v>3410.048828125</v>
          </cell>
          <cell r="G71">
            <v>7885.9</v>
          </cell>
          <cell r="H71">
            <v>7885.8984375</v>
          </cell>
          <cell r="I71">
            <v>6173.73</v>
          </cell>
          <cell r="J71">
            <v>6173.7265625</v>
          </cell>
          <cell r="K71">
            <v>2162.12</v>
          </cell>
          <cell r="L71">
            <v>2162.119140625</v>
          </cell>
          <cell r="M71">
            <v>0</v>
          </cell>
          <cell r="N71">
            <v>0</v>
          </cell>
          <cell r="O71">
            <v>22381.929999999997</v>
          </cell>
          <cell r="P71" t="str">
            <v>A</v>
          </cell>
        </row>
        <row r="72">
          <cell r="B72" t="str">
            <v>Church Admin Postage</v>
          </cell>
          <cell r="C72">
            <v>1079.8399999999999</v>
          </cell>
          <cell r="D72">
            <v>1079.83984375</v>
          </cell>
          <cell r="E72">
            <v>0</v>
          </cell>
          <cell r="F72">
            <v>0</v>
          </cell>
          <cell r="G72">
            <v>104.59</v>
          </cell>
          <cell r="H72">
            <v>104.5899658203125</v>
          </cell>
          <cell r="I72">
            <v>196</v>
          </cell>
          <cell r="J72">
            <v>196</v>
          </cell>
          <cell r="K72">
            <v>188</v>
          </cell>
          <cell r="L72">
            <v>188</v>
          </cell>
          <cell r="M72">
            <v>0</v>
          </cell>
          <cell r="N72">
            <v>0</v>
          </cell>
          <cell r="O72">
            <v>1568.4299999999998</v>
          </cell>
          <cell r="P72" t="str">
            <v>A</v>
          </cell>
        </row>
        <row r="73">
          <cell r="B73" t="str">
            <v>Church Admin Bulletins</v>
          </cell>
          <cell r="C73">
            <v>22.13</v>
          </cell>
          <cell r="D73">
            <v>22.129989624023438</v>
          </cell>
          <cell r="E73">
            <v>22.129989624023438</v>
          </cell>
          <cell r="F73">
            <v>22.129989624023438</v>
          </cell>
          <cell r="G73">
            <v>2040</v>
          </cell>
          <cell r="H73">
            <v>2040</v>
          </cell>
          <cell r="I73">
            <v>3877</v>
          </cell>
          <cell r="J73">
            <v>3877</v>
          </cell>
          <cell r="K73">
            <v>3153.5</v>
          </cell>
          <cell r="L73">
            <v>3153.5</v>
          </cell>
          <cell r="M73">
            <v>0</v>
          </cell>
          <cell r="N73">
            <v>0</v>
          </cell>
          <cell r="O73">
            <v>9092.630000000001</v>
          </cell>
          <cell r="P73" t="str">
            <v>A</v>
          </cell>
        </row>
        <row r="74">
          <cell r="B74" t="str">
            <v>Church Admin Office Expenses</v>
          </cell>
          <cell r="C74">
            <v>173.85</v>
          </cell>
          <cell r="D74">
            <v>173.8499755859375</v>
          </cell>
          <cell r="E74">
            <v>76.98</v>
          </cell>
          <cell r="F74">
            <v>76.97998046875</v>
          </cell>
          <cell r="G74">
            <v>0</v>
          </cell>
          <cell r="H74">
            <v>0</v>
          </cell>
          <cell r="I74">
            <v>1392.83</v>
          </cell>
          <cell r="J74">
            <v>1392.8291015625</v>
          </cell>
          <cell r="K74">
            <v>4910.5600000000004</v>
          </cell>
          <cell r="L74">
            <v>4910.55859375</v>
          </cell>
          <cell r="M74">
            <v>0</v>
          </cell>
          <cell r="N74">
            <v>0</v>
          </cell>
          <cell r="O74">
            <v>6554.22</v>
          </cell>
          <cell r="P74" t="str">
            <v>A</v>
          </cell>
        </row>
        <row r="75">
          <cell r="B75" t="str">
            <v>Church Admin Computer / Technology</v>
          </cell>
          <cell r="C75">
            <v>1745.37</v>
          </cell>
          <cell r="D75">
            <v>1745.369140625</v>
          </cell>
          <cell r="E75">
            <v>1016.78</v>
          </cell>
          <cell r="F75">
            <v>1016.77978515625</v>
          </cell>
          <cell r="G75">
            <v>318.72000000000003</v>
          </cell>
          <cell r="H75">
            <v>318.719970703125</v>
          </cell>
          <cell r="I75">
            <v>318.719970703125</v>
          </cell>
          <cell r="J75">
            <v>318.719970703125</v>
          </cell>
          <cell r="K75">
            <v>318.719970703125</v>
          </cell>
          <cell r="L75">
            <v>318.719970703125</v>
          </cell>
          <cell r="M75">
            <v>0</v>
          </cell>
          <cell r="N75">
            <v>0</v>
          </cell>
          <cell r="O75">
            <v>3080.87</v>
          </cell>
          <cell r="P75" t="str">
            <v>A</v>
          </cell>
        </row>
        <row r="76">
          <cell r="B76" t="str">
            <v>Church Admin Other</v>
          </cell>
          <cell r="C76">
            <v>4607.49</v>
          </cell>
          <cell r="D76">
            <v>4607.48828125</v>
          </cell>
          <cell r="E76">
            <v>1924.91</v>
          </cell>
          <cell r="F76">
            <v>1924.9091796875</v>
          </cell>
          <cell r="G76">
            <v>0</v>
          </cell>
          <cell r="H76">
            <v>0</v>
          </cell>
          <cell r="I76">
            <v>7304.08</v>
          </cell>
          <cell r="J76">
            <v>7304.078125</v>
          </cell>
          <cell r="K76">
            <v>2182.86</v>
          </cell>
          <cell r="L76">
            <v>2182.859375</v>
          </cell>
          <cell r="M76">
            <v>0</v>
          </cell>
          <cell r="N76">
            <v>0</v>
          </cell>
          <cell r="O76">
            <v>16019.34</v>
          </cell>
          <cell r="P76" t="str">
            <v>A</v>
          </cell>
        </row>
        <row r="77">
          <cell r="B77" t="str">
            <v xml:space="preserve">     Total Church Administration</v>
          </cell>
          <cell r="C77">
            <v>22644.229999999996</v>
          </cell>
          <cell r="D77">
            <v>22644.21875</v>
          </cell>
          <cell r="E77">
            <v>11869.44</v>
          </cell>
          <cell r="F77">
            <v>11869.4375</v>
          </cell>
          <cell r="G77">
            <v>23923.68</v>
          </cell>
          <cell r="H77">
            <v>23923.671875</v>
          </cell>
          <cell r="I77">
            <v>25569.660000000003</v>
          </cell>
          <cell r="J77">
            <v>25569.65625</v>
          </cell>
          <cell r="K77">
            <v>15372.420000000002</v>
          </cell>
          <cell r="L77">
            <v>15372.4140625</v>
          </cell>
          <cell r="M77">
            <v>0</v>
          </cell>
          <cell r="N77">
            <v>0</v>
          </cell>
          <cell r="O77">
            <v>99379.429999999978</v>
          </cell>
        </row>
        <row r="78">
          <cell r="M78">
            <v>99379.375</v>
          </cell>
        </row>
        <row r="79">
          <cell r="B79" t="str">
            <v>Other Church Liturgical Music - Expenses</v>
          </cell>
          <cell r="C79">
            <v>441.14</v>
          </cell>
          <cell r="D79">
            <v>441.139892578125</v>
          </cell>
          <cell r="E79">
            <v>4242.5</v>
          </cell>
          <cell r="F79">
            <v>4242.5</v>
          </cell>
          <cell r="G79">
            <v>0</v>
          </cell>
          <cell r="H79">
            <v>0</v>
          </cell>
          <cell r="I79">
            <v>1050</v>
          </cell>
          <cell r="J79">
            <v>1050</v>
          </cell>
          <cell r="K79">
            <v>1050</v>
          </cell>
          <cell r="L79">
            <v>1050</v>
          </cell>
          <cell r="M79">
            <v>0</v>
          </cell>
          <cell r="N79">
            <v>0</v>
          </cell>
          <cell r="O79">
            <v>6783.64</v>
          </cell>
          <cell r="P79" t="str">
            <v>Oth</v>
          </cell>
        </row>
        <row r="80">
          <cell r="B80" t="str">
            <v>Other Church Liturgical Supplies</v>
          </cell>
          <cell r="C80">
            <v>1658.04</v>
          </cell>
          <cell r="D80">
            <v>1658.0390625</v>
          </cell>
          <cell r="E80">
            <v>48738.34</v>
          </cell>
          <cell r="F80">
            <v>48738.3125</v>
          </cell>
          <cell r="G80">
            <v>11213.58</v>
          </cell>
          <cell r="H80">
            <v>11213.578125</v>
          </cell>
          <cell r="I80">
            <v>5085.1499999999996</v>
          </cell>
          <cell r="J80">
            <v>5085.1484375</v>
          </cell>
          <cell r="K80">
            <v>6620.1</v>
          </cell>
          <cell r="L80">
            <v>6620.09765625</v>
          </cell>
          <cell r="M80">
            <v>0</v>
          </cell>
          <cell r="N80">
            <v>0</v>
          </cell>
          <cell r="O80">
            <v>73315.210000000006</v>
          </cell>
          <cell r="P80" t="str">
            <v>Oth</v>
          </cell>
        </row>
        <row r="81">
          <cell r="B81" t="str">
            <v>Other Church Social Work and Charity</v>
          </cell>
          <cell r="C81">
            <v>0</v>
          </cell>
          <cell r="D81">
            <v>0</v>
          </cell>
          <cell r="E81">
            <v>0</v>
          </cell>
          <cell r="F81">
            <v>0</v>
          </cell>
          <cell r="G81">
            <v>144.94</v>
          </cell>
          <cell r="H81">
            <v>144.93994140625</v>
          </cell>
          <cell r="I81">
            <v>144.93994140625</v>
          </cell>
          <cell r="J81">
            <v>144.93994140625</v>
          </cell>
          <cell r="K81">
            <v>0</v>
          </cell>
          <cell r="L81">
            <v>0</v>
          </cell>
          <cell r="M81">
            <v>0</v>
          </cell>
          <cell r="N81">
            <v>0</v>
          </cell>
          <cell r="O81">
            <v>144.94</v>
          </cell>
          <cell r="P81" t="str">
            <v>Oth</v>
          </cell>
        </row>
        <row r="82">
          <cell r="B82" t="str">
            <v>Other Church Societies</v>
          </cell>
          <cell r="C82">
            <v>144.93994140625</v>
          </cell>
          <cell r="D82">
            <v>144.93994140625</v>
          </cell>
          <cell r="E82">
            <v>144.93994140625</v>
          </cell>
          <cell r="F82">
            <v>144.93994140625</v>
          </cell>
          <cell r="G82">
            <v>0</v>
          </cell>
          <cell r="H82">
            <v>0</v>
          </cell>
          <cell r="I82">
            <v>0</v>
          </cell>
          <cell r="J82">
            <v>0</v>
          </cell>
          <cell r="K82">
            <v>0</v>
          </cell>
          <cell r="L82">
            <v>0</v>
          </cell>
          <cell r="M82">
            <v>0</v>
          </cell>
          <cell r="N82">
            <v>0</v>
          </cell>
          <cell r="O82">
            <v>0</v>
          </cell>
          <cell r="P82" t="str">
            <v>Oth</v>
          </cell>
        </row>
        <row r="83">
          <cell r="B83" t="str">
            <v>Other Church St. Vincent de Paul (Holy Days)</v>
          </cell>
          <cell r="C83">
            <v>0</v>
          </cell>
          <cell r="D83">
            <v>0</v>
          </cell>
          <cell r="E83">
            <v>4187</v>
          </cell>
          <cell r="F83">
            <v>4187</v>
          </cell>
          <cell r="G83">
            <v>2196</v>
          </cell>
          <cell r="H83">
            <v>2196</v>
          </cell>
          <cell r="I83">
            <v>2855</v>
          </cell>
          <cell r="J83">
            <v>2855</v>
          </cell>
          <cell r="K83">
            <v>2560</v>
          </cell>
          <cell r="L83">
            <v>2560</v>
          </cell>
          <cell r="M83">
            <v>0</v>
          </cell>
          <cell r="N83">
            <v>0</v>
          </cell>
          <cell r="O83">
            <v>11798</v>
          </cell>
          <cell r="P83" t="str">
            <v>Oth</v>
          </cell>
        </row>
        <row r="84">
          <cell r="B84" t="str">
            <v>Other Church Missalettes</v>
          </cell>
          <cell r="C84">
            <v>2990.12</v>
          </cell>
          <cell r="D84">
            <v>2990.119140625</v>
          </cell>
          <cell r="E84">
            <v>1520.9</v>
          </cell>
          <cell r="F84">
            <v>1520.8994140625</v>
          </cell>
          <cell r="G84">
            <v>407</v>
          </cell>
          <cell r="H84">
            <v>407</v>
          </cell>
          <cell r="I84">
            <v>921.55</v>
          </cell>
          <cell r="J84">
            <v>921.5498046875</v>
          </cell>
          <cell r="K84">
            <v>0</v>
          </cell>
          <cell r="L84">
            <v>0</v>
          </cell>
          <cell r="M84">
            <v>0</v>
          </cell>
          <cell r="N84">
            <v>0</v>
          </cell>
          <cell r="O84">
            <v>5839.5700000000006</v>
          </cell>
          <cell r="P84" t="str">
            <v>Oth</v>
          </cell>
        </row>
        <row r="85">
          <cell r="B85" t="str">
            <v>Other Church Entertainment</v>
          </cell>
          <cell r="C85">
            <v>0</v>
          </cell>
          <cell r="D85">
            <v>0</v>
          </cell>
          <cell r="E85">
            <v>2370</v>
          </cell>
          <cell r="F85">
            <v>2370</v>
          </cell>
          <cell r="G85">
            <v>500</v>
          </cell>
          <cell r="H85">
            <v>500</v>
          </cell>
          <cell r="I85">
            <v>50573.83</v>
          </cell>
          <cell r="J85">
            <v>50573.8125</v>
          </cell>
          <cell r="K85">
            <v>26971.4</v>
          </cell>
          <cell r="L85">
            <v>26971.390625</v>
          </cell>
          <cell r="M85">
            <v>0</v>
          </cell>
          <cell r="N85">
            <v>0</v>
          </cell>
          <cell r="O85">
            <v>80415.23000000001</v>
          </cell>
          <cell r="P85" t="str">
            <v>Oth</v>
          </cell>
        </row>
        <row r="86">
          <cell r="B86" t="str">
            <v>Other Church Altar / Sanctuary Decorations</v>
          </cell>
          <cell r="C86">
            <v>2407.7600000000002</v>
          </cell>
          <cell r="D86">
            <v>2407.759765625</v>
          </cell>
          <cell r="E86">
            <v>1109.94</v>
          </cell>
          <cell r="F86">
            <v>1109.939453125</v>
          </cell>
          <cell r="G86">
            <v>6917</v>
          </cell>
          <cell r="H86">
            <v>6917</v>
          </cell>
          <cell r="I86">
            <v>1252</v>
          </cell>
          <cell r="J86">
            <v>1252</v>
          </cell>
          <cell r="K86">
            <v>5276.5</v>
          </cell>
          <cell r="L86">
            <v>5276.5</v>
          </cell>
          <cell r="M86">
            <v>0</v>
          </cell>
          <cell r="N86">
            <v>0</v>
          </cell>
          <cell r="O86">
            <v>16963.2</v>
          </cell>
          <cell r="P86" t="str">
            <v>Oth</v>
          </cell>
        </row>
        <row r="87">
          <cell r="B87" t="str">
            <v>Other Church Youth Activities</v>
          </cell>
          <cell r="C87">
            <v>0</v>
          </cell>
          <cell r="D87">
            <v>0</v>
          </cell>
          <cell r="E87">
            <v>0</v>
          </cell>
          <cell r="F87">
            <v>0</v>
          </cell>
          <cell r="G87">
            <v>0</v>
          </cell>
          <cell r="H87">
            <v>0</v>
          </cell>
          <cell r="I87">
            <v>0</v>
          </cell>
          <cell r="J87">
            <v>0</v>
          </cell>
          <cell r="K87">
            <v>0</v>
          </cell>
          <cell r="L87">
            <v>0</v>
          </cell>
          <cell r="M87">
            <v>0</v>
          </cell>
          <cell r="N87">
            <v>0</v>
          </cell>
          <cell r="O87">
            <v>0</v>
          </cell>
          <cell r="P87" t="str">
            <v>Oth</v>
          </cell>
        </row>
        <row r="88">
          <cell r="B88" t="str">
            <v>Other Church Bingo/Fundraising Expenses</v>
          </cell>
          <cell r="C88">
            <v>0</v>
          </cell>
          <cell r="D88">
            <v>0</v>
          </cell>
          <cell r="E88">
            <v>0</v>
          </cell>
          <cell r="F88">
            <v>0</v>
          </cell>
          <cell r="G88">
            <v>0</v>
          </cell>
          <cell r="H88">
            <v>0</v>
          </cell>
          <cell r="I88">
            <v>0</v>
          </cell>
          <cell r="J88">
            <v>0</v>
          </cell>
          <cell r="K88">
            <v>0</v>
          </cell>
          <cell r="L88">
            <v>0</v>
          </cell>
          <cell r="M88">
            <v>0</v>
          </cell>
          <cell r="N88">
            <v>0</v>
          </cell>
          <cell r="O88">
            <v>0</v>
          </cell>
          <cell r="P88" t="str">
            <v>Oth</v>
          </cell>
        </row>
        <row r="89">
          <cell r="B89" t="str">
            <v>Other Church</v>
          </cell>
          <cell r="C89">
            <v>412.2</v>
          </cell>
          <cell r="D89">
            <v>412.199951171875</v>
          </cell>
          <cell r="E89">
            <v>182</v>
          </cell>
          <cell r="F89">
            <v>182</v>
          </cell>
          <cell r="G89">
            <v>2069.09</v>
          </cell>
          <cell r="H89">
            <v>2069.08984375</v>
          </cell>
          <cell r="I89">
            <v>80</v>
          </cell>
          <cell r="J89">
            <v>80</v>
          </cell>
          <cell r="K89">
            <v>0</v>
          </cell>
          <cell r="L89">
            <v>0</v>
          </cell>
          <cell r="M89">
            <v>0</v>
          </cell>
          <cell r="N89">
            <v>0</v>
          </cell>
          <cell r="O89">
            <v>2743.29</v>
          </cell>
          <cell r="P89" t="str">
            <v>Oth</v>
          </cell>
        </row>
        <row r="90">
          <cell r="B90" t="str">
            <v xml:space="preserve">     Total Other Church</v>
          </cell>
          <cell r="C90">
            <v>7909.2599999999993</v>
          </cell>
          <cell r="D90">
            <v>7909.2578125</v>
          </cell>
          <cell r="E90">
            <v>62350.68</v>
          </cell>
          <cell r="F90">
            <v>62350.65625</v>
          </cell>
          <cell r="G90">
            <v>23447.61</v>
          </cell>
          <cell r="H90">
            <v>23447.609375</v>
          </cell>
          <cell r="I90">
            <v>61817.53</v>
          </cell>
          <cell r="J90">
            <v>61817.5</v>
          </cell>
          <cell r="K90">
            <v>42478</v>
          </cell>
          <cell r="L90">
            <v>42478</v>
          </cell>
          <cell r="M90">
            <v>0</v>
          </cell>
          <cell r="N90">
            <v>0</v>
          </cell>
          <cell r="O90">
            <v>198003.08000000005</v>
          </cell>
        </row>
        <row r="91">
          <cell r="M91">
            <v>198003</v>
          </cell>
        </row>
        <row r="92">
          <cell r="B92" t="str">
            <v>Church Transportation Gasoline and Oil</v>
          </cell>
          <cell r="C92">
            <v>0</v>
          </cell>
          <cell r="D92">
            <v>0</v>
          </cell>
          <cell r="E92">
            <v>0</v>
          </cell>
          <cell r="F92">
            <v>0</v>
          </cell>
          <cell r="G92">
            <v>0</v>
          </cell>
          <cell r="H92">
            <v>0</v>
          </cell>
          <cell r="I92">
            <v>410</v>
          </cell>
          <cell r="J92">
            <v>410</v>
          </cell>
          <cell r="K92">
            <v>0</v>
          </cell>
          <cell r="L92">
            <v>0</v>
          </cell>
          <cell r="M92">
            <v>0</v>
          </cell>
          <cell r="N92">
            <v>0</v>
          </cell>
          <cell r="O92">
            <v>410</v>
          </cell>
          <cell r="P92" t="str">
            <v>Oth</v>
          </cell>
        </row>
        <row r="93">
          <cell r="B93" t="str">
            <v>Church Transportation Repairs</v>
          </cell>
          <cell r="C93">
            <v>0</v>
          </cell>
          <cell r="D93">
            <v>0</v>
          </cell>
          <cell r="E93">
            <v>0</v>
          </cell>
          <cell r="F93">
            <v>0</v>
          </cell>
          <cell r="G93">
            <v>0</v>
          </cell>
          <cell r="H93">
            <v>0</v>
          </cell>
          <cell r="I93">
            <v>0</v>
          </cell>
          <cell r="J93">
            <v>0</v>
          </cell>
          <cell r="K93">
            <v>0</v>
          </cell>
          <cell r="L93">
            <v>0</v>
          </cell>
          <cell r="M93">
            <v>0</v>
          </cell>
          <cell r="N93">
            <v>0</v>
          </cell>
          <cell r="O93">
            <v>0</v>
          </cell>
          <cell r="P93" t="str">
            <v>Oth</v>
          </cell>
        </row>
        <row r="94">
          <cell r="B94" t="str">
            <v>Church Transportation Public Transportation</v>
          </cell>
          <cell r="C94">
            <v>0</v>
          </cell>
          <cell r="D94">
            <v>0</v>
          </cell>
          <cell r="E94">
            <v>0</v>
          </cell>
          <cell r="F94">
            <v>0</v>
          </cell>
          <cell r="G94">
            <v>0</v>
          </cell>
          <cell r="H94">
            <v>0</v>
          </cell>
          <cell r="I94">
            <v>0</v>
          </cell>
          <cell r="J94">
            <v>0</v>
          </cell>
          <cell r="K94">
            <v>0</v>
          </cell>
          <cell r="L94">
            <v>0</v>
          </cell>
          <cell r="M94">
            <v>0</v>
          </cell>
          <cell r="N94">
            <v>0</v>
          </cell>
          <cell r="O94">
            <v>0</v>
          </cell>
          <cell r="P94" t="str">
            <v>Oth</v>
          </cell>
        </row>
        <row r="95">
          <cell r="B95" t="str">
            <v>Church Transportation Other</v>
          </cell>
          <cell r="C95">
            <v>0</v>
          </cell>
          <cell r="D95">
            <v>0</v>
          </cell>
          <cell r="E95">
            <v>0</v>
          </cell>
          <cell r="F95">
            <v>0</v>
          </cell>
          <cell r="G95">
            <v>0</v>
          </cell>
          <cell r="H95">
            <v>0</v>
          </cell>
          <cell r="I95">
            <v>0</v>
          </cell>
          <cell r="J95">
            <v>0</v>
          </cell>
          <cell r="K95">
            <v>0</v>
          </cell>
          <cell r="L95">
            <v>0</v>
          </cell>
          <cell r="M95">
            <v>0</v>
          </cell>
          <cell r="N95">
            <v>0</v>
          </cell>
          <cell r="O95">
            <v>0</v>
          </cell>
          <cell r="P95" t="str">
            <v>Oth</v>
          </cell>
        </row>
        <row r="96">
          <cell r="B96" t="str">
            <v xml:space="preserve">     Total Church Transportation</v>
          </cell>
          <cell r="C96">
            <v>0</v>
          </cell>
          <cell r="D96">
            <v>0</v>
          </cell>
          <cell r="E96">
            <v>0</v>
          </cell>
          <cell r="F96">
            <v>0</v>
          </cell>
          <cell r="G96">
            <v>0</v>
          </cell>
          <cell r="H96">
            <v>0</v>
          </cell>
          <cell r="I96">
            <v>410</v>
          </cell>
          <cell r="J96">
            <v>410</v>
          </cell>
          <cell r="K96">
            <v>0</v>
          </cell>
          <cell r="L96">
            <v>0</v>
          </cell>
          <cell r="M96">
            <v>0</v>
          </cell>
          <cell r="N96">
            <v>0</v>
          </cell>
          <cell r="O96">
            <v>410</v>
          </cell>
        </row>
        <row r="97">
          <cell r="M97">
            <v>410</v>
          </cell>
        </row>
        <row r="98">
          <cell r="B98" t="str">
            <v>Household - Rectory Custodial Services</v>
          </cell>
          <cell r="C98">
            <v>1917.5</v>
          </cell>
          <cell r="D98">
            <v>1917.5</v>
          </cell>
          <cell r="E98">
            <v>1308.67</v>
          </cell>
          <cell r="F98">
            <v>1308.669921875</v>
          </cell>
          <cell r="G98">
            <v>1308.669921875</v>
          </cell>
          <cell r="H98">
            <v>1308.669921875</v>
          </cell>
          <cell r="I98">
            <v>1308.669921875</v>
          </cell>
          <cell r="J98">
            <v>1308.669921875</v>
          </cell>
          <cell r="K98">
            <v>1308.669921875</v>
          </cell>
          <cell r="L98">
            <v>1308.669921875</v>
          </cell>
          <cell r="M98">
            <v>1308.669921875</v>
          </cell>
          <cell r="N98">
            <v>1308.669921875</v>
          </cell>
          <cell r="O98">
            <v>3226.17</v>
          </cell>
          <cell r="P98" t="str">
            <v>Oth</v>
          </cell>
        </row>
        <row r="99">
          <cell r="B99" t="str">
            <v>Household - Rectory Supplies and Materials</v>
          </cell>
          <cell r="C99">
            <v>107.01</v>
          </cell>
          <cell r="D99">
            <v>107.00994873046875</v>
          </cell>
          <cell r="E99">
            <v>288.06</v>
          </cell>
          <cell r="F99">
            <v>288.059814453125</v>
          </cell>
          <cell r="G99">
            <v>112.6</v>
          </cell>
          <cell r="H99">
            <v>112.5999755859375</v>
          </cell>
          <cell r="I99">
            <v>0</v>
          </cell>
          <cell r="J99">
            <v>0</v>
          </cell>
          <cell r="K99">
            <v>2375.86</v>
          </cell>
          <cell r="L99">
            <v>2375.859375</v>
          </cell>
          <cell r="M99">
            <v>0</v>
          </cell>
          <cell r="N99">
            <v>0</v>
          </cell>
          <cell r="O99">
            <v>2883.53</v>
          </cell>
          <cell r="P99" t="str">
            <v>Oth</v>
          </cell>
        </row>
        <row r="100">
          <cell r="B100" t="str">
            <v>Household - Rectory Utilities</v>
          </cell>
          <cell r="C100">
            <v>736.7</v>
          </cell>
          <cell r="D100">
            <v>736.69970703125</v>
          </cell>
          <cell r="E100">
            <v>5567.09</v>
          </cell>
          <cell r="F100">
            <v>5567.08984375</v>
          </cell>
          <cell r="G100">
            <v>1902.3</v>
          </cell>
          <cell r="H100">
            <v>1902.2998046875</v>
          </cell>
          <cell r="I100">
            <v>5314.51</v>
          </cell>
          <cell r="J100">
            <v>5314.5078125</v>
          </cell>
          <cell r="K100">
            <v>1345.91</v>
          </cell>
          <cell r="L100">
            <v>1345.9091796875</v>
          </cell>
          <cell r="M100">
            <v>0</v>
          </cell>
          <cell r="N100">
            <v>0</v>
          </cell>
          <cell r="O100">
            <v>14866.51</v>
          </cell>
          <cell r="P100" t="str">
            <v>U</v>
          </cell>
        </row>
        <row r="101">
          <cell r="B101" t="str">
            <v>Household - Rectory Heating</v>
          </cell>
          <cell r="C101">
            <v>6303.42</v>
          </cell>
          <cell r="D101">
            <v>6303.41796875</v>
          </cell>
          <cell r="E101">
            <v>6303.41796875</v>
          </cell>
          <cell r="F101">
            <v>6303.41796875</v>
          </cell>
          <cell r="G101">
            <v>1732.51</v>
          </cell>
          <cell r="H101">
            <v>1732.509765625</v>
          </cell>
          <cell r="I101">
            <v>3641.64</v>
          </cell>
          <cell r="J101">
            <v>3641.638671875</v>
          </cell>
          <cell r="K101">
            <v>2678.17</v>
          </cell>
          <cell r="L101">
            <v>2678.169921875</v>
          </cell>
          <cell r="M101">
            <v>0</v>
          </cell>
          <cell r="N101">
            <v>0</v>
          </cell>
          <cell r="O101">
            <v>14355.74</v>
          </cell>
          <cell r="P101" t="str">
            <v>U</v>
          </cell>
        </row>
        <row r="102">
          <cell r="B102" t="str">
            <v>Household - Rectory Food</v>
          </cell>
          <cell r="C102">
            <v>1230.74</v>
          </cell>
          <cell r="D102">
            <v>1230.7392578125</v>
          </cell>
          <cell r="E102">
            <v>3581.13</v>
          </cell>
          <cell r="F102">
            <v>3581.12890625</v>
          </cell>
          <cell r="G102">
            <v>2800</v>
          </cell>
          <cell r="H102">
            <v>2800</v>
          </cell>
          <cell r="I102">
            <v>1475.64</v>
          </cell>
          <cell r="J102">
            <v>1475.6396484375</v>
          </cell>
          <cell r="K102">
            <v>134</v>
          </cell>
          <cell r="L102">
            <v>134</v>
          </cell>
          <cell r="M102">
            <v>0</v>
          </cell>
          <cell r="N102">
            <v>0</v>
          </cell>
          <cell r="O102">
            <v>9221.51</v>
          </cell>
          <cell r="P102" t="str">
            <v>Oth</v>
          </cell>
        </row>
        <row r="103">
          <cell r="B103" t="str">
            <v>Household - Rectory Laundry</v>
          </cell>
          <cell r="C103">
            <v>144</v>
          </cell>
          <cell r="D103">
            <v>144</v>
          </cell>
          <cell r="E103">
            <v>144</v>
          </cell>
          <cell r="F103">
            <v>144</v>
          </cell>
          <cell r="G103">
            <v>144</v>
          </cell>
          <cell r="H103">
            <v>144</v>
          </cell>
          <cell r="I103">
            <v>32.700000000000003</v>
          </cell>
          <cell r="J103">
            <v>32.699981689453125</v>
          </cell>
          <cell r="K103">
            <v>32.699981689453125</v>
          </cell>
          <cell r="L103">
            <v>32.699981689453125</v>
          </cell>
          <cell r="M103">
            <v>0</v>
          </cell>
          <cell r="N103">
            <v>0</v>
          </cell>
          <cell r="O103">
            <v>176.7</v>
          </cell>
          <cell r="P103" t="str">
            <v>Oth</v>
          </cell>
        </row>
        <row r="104">
          <cell r="B104" t="str">
            <v>Household - Rectory Maintenance of Buildings</v>
          </cell>
          <cell r="C104">
            <v>0</v>
          </cell>
          <cell r="D104">
            <v>0</v>
          </cell>
          <cell r="E104">
            <v>0</v>
          </cell>
          <cell r="F104">
            <v>0</v>
          </cell>
          <cell r="G104">
            <v>3000</v>
          </cell>
          <cell r="H104">
            <v>3000</v>
          </cell>
          <cell r="I104">
            <v>25306</v>
          </cell>
          <cell r="J104">
            <v>25306</v>
          </cell>
          <cell r="K104">
            <v>0</v>
          </cell>
          <cell r="L104">
            <v>0</v>
          </cell>
          <cell r="M104">
            <v>0</v>
          </cell>
          <cell r="N104">
            <v>0</v>
          </cell>
          <cell r="O104">
            <v>28306</v>
          </cell>
          <cell r="P104" t="str">
            <v>M</v>
          </cell>
        </row>
        <row r="105">
          <cell r="B105" t="str">
            <v>Household - Rectory Maintenance of Equipment</v>
          </cell>
          <cell r="C105">
            <v>1166.56</v>
          </cell>
          <cell r="D105">
            <v>1166.5595703125</v>
          </cell>
          <cell r="E105">
            <v>1401.96</v>
          </cell>
          <cell r="F105">
            <v>1401.9599609375</v>
          </cell>
          <cell r="G105">
            <v>289.8</v>
          </cell>
          <cell r="H105">
            <v>289.7998046875</v>
          </cell>
          <cell r="I105">
            <v>5934.2</v>
          </cell>
          <cell r="J105">
            <v>5934.19921875</v>
          </cell>
          <cell r="K105">
            <v>20625</v>
          </cell>
          <cell r="L105">
            <v>20625</v>
          </cell>
          <cell r="M105">
            <v>0</v>
          </cell>
          <cell r="N105">
            <v>0</v>
          </cell>
          <cell r="O105">
            <v>29417.52</v>
          </cell>
          <cell r="P105" t="str">
            <v>M</v>
          </cell>
        </row>
        <row r="106">
          <cell r="B106" t="str">
            <v>Household - Rectory Electricity</v>
          </cell>
          <cell r="C106">
            <v>0</v>
          </cell>
          <cell r="D106">
            <v>0</v>
          </cell>
          <cell r="E106">
            <v>0</v>
          </cell>
          <cell r="F106">
            <v>0</v>
          </cell>
          <cell r="G106">
            <v>1526.34</v>
          </cell>
          <cell r="H106">
            <v>1526.33984375</v>
          </cell>
          <cell r="I106">
            <v>1817.52</v>
          </cell>
          <cell r="J106">
            <v>1817.51953125</v>
          </cell>
          <cell r="K106">
            <v>1377.31</v>
          </cell>
          <cell r="L106">
            <v>1377.3095703125</v>
          </cell>
          <cell r="M106">
            <v>0</v>
          </cell>
          <cell r="N106">
            <v>0</v>
          </cell>
          <cell r="O106">
            <v>4721.17</v>
          </cell>
          <cell r="P106" t="str">
            <v>U</v>
          </cell>
        </row>
        <row r="107">
          <cell r="B107" t="str">
            <v>Household - Rectory Other</v>
          </cell>
          <cell r="C107">
            <v>3399.81</v>
          </cell>
          <cell r="D107">
            <v>3399.80859375</v>
          </cell>
          <cell r="E107">
            <v>176.75</v>
          </cell>
          <cell r="F107">
            <v>176.75</v>
          </cell>
          <cell r="G107">
            <v>494.76</v>
          </cell>
          <cell r="H107">
            <v>494.759765625</v>
          </cell>
          <cell r="I107">
            <v>0</v>
          </cell>
          <cell r="J107">
            <v>0</v>
          </cell>
          <cell r="K107">
            <v>46.57</v>
          </cell>
          <cell r="L107">
            <v>46.569976806640625</v>
          </cell>
          <cell r="M107">
            <v>0</v>
          </cell>
          <cell r="N107">
            <v>0</v>
          </cell>
          <cell r="O107">
            <v>4117.8899999999994</v>
          </cell>
          <cell r="P107" t="str">
            <v>Oth</v>
          </cell>
        </row>
        <row r="108">
          <cell r="B108" t="str">
            <v xml:space="preserve">     Total Household-Rectory</v>
          </cell>
          <cell r="C108">
            <v>15005.74</v>
          </cell>
          <cell r="D108">
            <v>15005.734375</v>
          </cell>
          <cell r="E108">
            <v>12323.66</v>
          </cell>
          <cell r="F108">
            <v>12323.65625</v>
          </cell>
          <cell r="G108">
            <v>11858.31</v>
          </cell>
          <cell r="H108">
            <v>11858.3046875</v>
          </cell>
          <cell r="I108">
            <v>43522.209999999992</v>
          </cell>
          <cell r="J108">
            <v>43522.1875</v>
          </cell>
          <cell r="K108">
            <v>28582.820000000003</v>
          </cell>
          <cell r="L108">
            <v>28582.8125</v>
          </cell>
          <cell r="M108">
            <v>0</v>
          </cell>
          <cell r="N108">
            <v>0</v>
          </cell>
          <cell r="O108">
            <v>111292.74</v>
          </cell>
        </row>
        <row r="109">
          <cell r="M109">
            <v>111292.6875</v>
          </cell>
        </row>
        <row r="110">
          <cell r="B110" t="str">
            <v>Diocesan &amp; Parish Schools Transfer to Parish School</v>
          </cell>
          <cell r="C110">
            <v>111292.6875</v>
          </cell>
          <cell r="D110">
            <v>111292.6875</v>
          </cell>
          <cell r="E110">
            <v>111292.6875</v>
          </cell>
          <cell r="F110">
            <v>111292.6875</v>
          </cell>
          <cell r="G110">
            <v>111292.6875</v>
          </cell>
          <cell r="H110">
            <v>111292.6875</v>
          </cell>
          <cell r="I110">
            <v>111292.6875</v>
          </cell>
          <cell r="J110">
            <v>111292.6875</v>
          </cell>
          <cell r="K110">
            <v>0</v>
          </cell>
          <cell r="L110">
            <v>0</v>
          </cell>
          <cell r="M110">
            <v>0</v>
          </cell>
          <cell r="N110">
            <v>0</v>
          </cell>
          <cell r="O110">
            <v>0</v>
          </cell>
          <cell r="P110" t="str">
            <v>Oth</v>
          </cell>
        </row>
        <row r="111">
          <cell r="B111" t="str">
            <v>Diocesan &amp; Parish Schools Subsidy</v>
          </cell>
          <cell r="C111">
            <v>600</v>
          </cell>
          <cell r="D111">
            <v>600</v>
          </cell>
          <cell r="E111">
            <v>0</v>
          </cell>
          <cell r="F111">
            <v>0</v>
          </cell>
          <cell r="G111">
            <v>0</v>
          </cell>
          <cell r="H111">
            <v>0</v>
          </cell>
          <cell r="I111">
            <v>1050</v>
          </cell>
          <cell r="J111">
            <v>1050</v>
          </cell>
          <cell r="K111">
            <v>5500</v>
          </cell>
          <cell r="L111">
            <v>5500</v>
          </cell>
          <cell r="M111">
            <v>0</v>
          </cell>
          <cell r="N111">
            <v>0</v>
          </cell>
          <cell r="O111">
            <v>7150</v>
          </cell>
          <cell r="P111" t="str">
            <v>Oth</v>
          </cell>
        </row>
        <row r="112">
          <cell r="B112" t="str">
            <v xml:space="preserve">     Total Diocesan and Parish Schools</v>
          </cell>
          <cell r="C112">
            <v>600</v>
          </cell>
          <cell r="D112">
            <v>600</v>
          </cell>
          <cell r="E112">
            <v>0</v>
          </cell>
          <cell r="F112">
            <v>0</v>
          </cell>
          <cell r="G112">
            <v>0</v>
          </cell>
          <cell r="H112">
            <v>0</v>
          </cell>
          <cell r="I112">
            <v>1050</v>
          </cell>
          <cell r="J112">
            <v>1050</v>
          </cell>
          <cell r="K112">
            <v>5500</v>
          </cell>
          <cell r="L112">
            <v>5500</v>
          </cell>
          <cell r="M112">
            <v>0</v>
          </cell>
          <cell r="N112">
            <v>0</v>
          </cell>
          <cell r="O112">
            <v>7150</v>
          </cell>
        </row>
        <row r="113">
          <cell r="M113">
            <v>7150</v>
          </cell>
        </row>
        <row r="114">
          <cell r="B114" t="str">
            <v>Religious Education Program Fees</v>
          </cell>
          <cell r="C114">
            <v>0</v>
          </cell>
          <cell r="D114">
            <v>0</v>
          </cell>
          <cell r="E114">
            <v>147</v>
          </cell>
          <cell r="F114">
            <v>147</v>
          </cell>
          <cell r="G114">
            <v>0</v>
          </cell>
          <cell r="H114">
            <v>0</v>
          </cell>
          <cell r="I114">
            <v>22</v>
          </cell>
          <cell r="J114">
            <v>22</v>
          </cell>
          <cell r="K114">
            <v>1000</v>
          </cell>
          <cell r="L114">
            <v>1000</v>
          </cell>
          <cell r="M114">
            <v>0</v>
          </cell>
          <cell r="N114">
            <v>0</v>
          </cell>
          <cell r="O114">
            <v>1169</v>
          </cell>
          <cell r="P114" t="str">
            <v>Oth</v>
          </cell>
        </row>
        <row r="115">
          <cell r="B115" t="str">
            <v>Religious Education Supplies and Materials</v>
          </cell>
          <cell r="C115">
            <v>2.25</v>
          </cell>
          <cell r="D115">
            <v>2.25</v>
          </cell>
          <cell r="E115">
            <v>982.98</v>
          </cell>
          <cell r="F115">
            <v>982.97998046875</v>
          </cell>
          <cell r="G115">
            <v>539.94000000000005</v>
          </cell>
          <cell r="H115">
            <v>539.93994140625</v>
          </cell>
          <cell r="I115">
            <v>1656.88</v>
          </cell>
          <cell r="J115">
            <v>1656.8798828125</v>
          </cell>
          <cell r="K115">
            <v>680.54</v>
          </cell>
          <cell r="L115">
            <v>680.53955078125</v>
          </cell>
          <cell r="M115">
            <v>0</v>
          </cell>
          <cell r="N115">
            <v>0</v>
          </cell>
          <cell r="O115">
            <v>3862.59</v>
          </cell>
          <cell r="P115" t="str">
            <v>Oth</v>
          </cell>
        </row>
        <row r="116">
          <cell r="B116" t="str">
            <v>Religious Education Telephone</v>
          </cell>
          <cell r="C116">
            <v>3862.58984375</v>
          </cell>
          <cell r="D116">
            <v>3862.58984375</v>
          </cell>
          <cell r="E116">
            <v>3862.58984375</v>
          </cell>
          <cell r="F116">
            <v>3862.58984375</v>
          </cell>
          <cell r="G116">
            <v>862.63</v>
          </cell>
          <cell r="H116">
            <v>862.6298828125</v>
          </cell>
          <cell r="I116">
            <v>862.6298828125</v>
          </cell>
          <cell r="J116">
            <v>862.6298828125</v>
          </cell>
          <cell r="K116">
            <v>862.6298828125</v>
          </cell>
          <cell r="L116">
            <v>862.6298828125</v>
          </cell>
          <cell r="M116">
            <v>0</v>
          </cell>
          <cell r="N116">
            <v>0</v>
          </cell>
          <cell r="O116">
            <v>862.63</v>
          </cell>
          <cell r="P116" t="str">
            <v>U</v>
          </cell>
        </row>
        <row r="117">
          <cell r="B117" t="str">
            <v>Religious Education Anchor</v>
          </cell>
          <cell r="C117">
            <v>0</v>
          </cell>
          <cell r="D117">
            <v>0</v>
          </cell>
          <cell r="E117">
            <v>0</v>
          </cell>
          <cell r="F117">
            <v>0</v>
          </cell>
          <cell r="G117">
            <v>0</v>
          </cell>
          <cell r="H117">
            <v>0</v>
          </cell>
          <cell r="I117">
            <v>0</v>
          </cell>
          <cell r="J117">
            <v>0</v>
          </cell>
          <cell r="K117">
            <v>0</v>
          </cell>
          <cell r="L117">
            <v>0</v>
          </cell>
          <cell r="M117">
            <v>0</v>
          </cell>
          <cell r="N117">
            <v>0</v>
          </cell>
          <cell r="O117">
            <v>0</v>
          </cell>
          <cell r="P117" t="str">
            <v>Oth</v>
          </cell>
        </row>
        <row r="118">
          <cell r="B118" t="str">
            <v>Religious Education Transportation</v>
          </cell>
          <cell r="C118">
            <v>0</v>
          </cell>
          <cell r="D118">
            <v>0</v>
          </cell>
          <cell r="E118">
            <v>0</v>
          </cell>
          <cell r="F118">
            <v>0</v>
          </cell>
          <cell r="G118">
            <v>0</v>
          </cell>
          <cell r="H118">
            <v>0</v>
          </cell>
          <cell r="I118">
            <v>50</v>
          </cell>
          <cell r="J118">
            <v>50</v>
          </cell>
          <cell r="K118">
            <v>50</v>
          </cell>
          <cell r="L118">
            <v>50</v>
          </cell>
          <cell r="M118">
            <v>0</v>
          </cell>
          <cell r="N118">
            <v>0</v>
          </cell>
          <cell r="O118">
            <v>50</v>
          </cell>
          <cell r="P118" t="str">
            <v>Oth</v>
          </cell>
        </row>
        <row r="119">
          <cell r="B119" t="str">
            <v>Religious Education Books and Pamphlets</v>
          </cell>
          <cell r="C119">
            <v>12.95</v>
          </cell>
          <cell r="D119">
            <v>12.949996948242188</v>
          </cell>
          <cell r="E119">
            <v>2631.13</v>
          </cell>
          <cell r="F119">
            <v>2631.12890625</v>
          </cell>
          <cell r="G119">
            <v>446.25</v>
          </cell>
          <cell r="H119">
            <v>446.25</v>
          </cell>
          <cell r="I119">
            <v>1468</v>
          </cell>
          <cell r="J119">
            <v>1468</v>
          </cell>
          <cell r="K119">
            <v>916.5</v>
          </cell>
          <cell r="L119">
            <v>916.5</v>
          </cell>
          <cell r="M119">
            <v>0</v>
          </cell>
          <cell r="N119">
            <v>0</v>
          </cell>
          <cell r="O119">
            <v>5474.83</v>
          </cell>
          <cell r="P119" t="str">
            <v>Oth</v>
          </cell>
        </row>
        <row r="120">
          <cell r="B120" t="str">
            <v>Religious Education Audio - Visual</v>
          </cell>
          <cell r="C120">
            <v>0</v>
          </cell>
          <cell r="D120">
            <v>0</v>
          </cell>
          <cell r="E120">
            <v>0</v>
          </cell>
          <cell r="F120">
            <v>0</v>
          </cell>
          <cell r="G120">
            <v>0</v>
          </cell>
          <cell r="H120">
            <v>0</v>
          </cell>
          <cell r="I120">
            <v>0</v>
          </cell>
          <cell r="J120">
            <v>0</v>
          </cell>
          <cell r="K120">
            <v>0</v>
          </cell>
          <cell r="L120">
            <v>0</v>
          </cell>
          <cell r="M120">
            <v>0</v>
          </cell>
          <cell r="N120">
            <v>0</v>
          </cell>
          <cell r="O120">
            <v>0</v>
          </cell>
          <cell r="P120" t="str">
            <v>Oth</v>
          </cell>
        </row>
        <row r="121">
          <cell r="B121" t="str">
            <v>Religious Education Conference</v>
          </cell>
          <cell r="C121">
            <v>45</v>
          </cell>
          <cell r="D121">
            <v>45</v>
          </cell>
          <cell r="E121">
            <v>45</v>
          </cell>
          <cell r="F121">
            <v>45</v>
          </cell>
          <cell r="G121">
            <v>85</v>
          </cell>
          <cell r="H121">
            <v>85</v>
          </cell>
          <cell r="I121">
            <v>149.37</v>
          </cell>
          <cell r="J121">
            <v>149.3699951171875</v>
          </cell>
          <cell r="K121">
            <v>149.38</v>
          </cell>
          <cell r="L121">
            <v>149.3798828125</v>
          </cell>
          <cell r="M121">
            <v>0</v>
          </cell>
          <cell r="N121">
            <v>0</v>
          </cell>
          <cell r="O121">
            <v>428.75</v>
          </cell>
          <cell r="P121" t="str">
            <v>Oth</v>
          </cell>
        </row>
        <row r="122">
          <cell r="B122" t="str">
            <v>Religious Education Rent</v>
          </cell>
          <cell r="C122">
            <v>428.75</v>
          </cell>
          <cell r="D122">
            <v>428.75</v>
          </cell>
          <cell r="E122">
            <v>428.75</v>
          </cell>
          <cell r="F122">
            <v>428.75</v>
          </cell>
          <cell r="G122">
            <v>428.75</v>
          </cell>
          <cell r="H122">
            <v>428.75</v>
          </cell>
          <cell r="I122">
            <v>428.75</v>
          </cell>
          <cell r="J122">
            <v>428.75</v>
          </cell>
          <cell r="K122">
            <v>428.75</v>
          </cell>
          <cell r="L122">
            <v>428.75</v>
          </cell>
          <cell r="M122">
            <v>0</v>
          </cell>
          <cell r="N122">
            <v>0</v>
          </cell>
          <cell r="O122">
            <v>0</v>
          </cell>
          <cell r="P122" t="str">
            <v>Oth</v>
          </cell>
        </row>
        <row r="123">
          <cell r="B123" t="str">
            <v>Religious Education Other</v>
          </cell>
          <cell r="C123">
            <v>321.85000000000002</v>
          </cell>
          <cell r="D123">
            <v>321.849853515625</v>
          </cell>
          <cell r="E123">
            <v>541.94000000000005</v>
          </cell>
          <cell r="F123">
            <v>541.93994140625</v>
          </cell>
          <cell r="G123">
            <v>849.2</v>
          </cell>
          <cell r="H123">
            <v>849.19970703125</v>
          </cell>
          <cell r="I123">
            <v>0</v>
          </cell>
          <cell r="J123">
            <v>0</v>
          </cell>
          <cell r="K123">
            <v>840</v>
          </cell>
          <cell r="L123">
            <v>840</v>
          </cell>
          <cell r="M123">
            <v>0</v>
          </cell>
          <cell r="N123">
            <v>0</v>
          </cell>
          <cell r="O123">
            <v>2552.9900000000002</v>
          </cell>
          <cell r="P123" t="str">
            <v>Oth</v>
          </cell>
        </row>
        <row r="124">
          <cell r="B124" t="str">
            <v xml:space="preserve">     Total Religious Education</v>
          </cell>
          <cell r="C124">
            <v>382.05</v>
          </cell>
          <cell r="D124">
            <v>382.0498046875</v>
          </cell>
          <cell r="E124">
            <v>4303.05</v>
          </cell>
          <cell r="F124">
            <v>4303.046875</v>
          </cell>
          <cell r="G124">
            <v>2783.0200000000004</v>
          </cell>
          <cell r="H124">
            <v>2783.01953125</v>
          </cell>
          <cell r="I124">
            <v>3346.25</v>
          </cell>
          <cell r="J124">
            <v>3346.25</v>
          </cell>
          <cell r="K124">
            <v>3586.42</v>
          </cell>
          <cell r="L124">
            <v>3586.419921875</v>
          </cell>
          <cell r="M124">
            <v>0</v>
          </cell>
          <cell r="N124">
            <v>0</v>
          </cell>
          <cell r="O124">
            <v>14400.789999999999</v>
          </cell>
        </row>
        <row r="125">
          <cell r="M125">
            <v>14400.7890625</v>
          </cell>
        </row>
        <row r="126">
          <cell r="B126" t="str">
            <v>Church Operations &amp; Maintenance Supplies and Materials</v>
          </cell>
          <cell r="C126">
            <v>1523.82</v>
          </cell>
          <cell r="D126">
            <v>1523.8193359375</v>
          </cell>
          <cell r="E126">
            <v>1373.55</v>
          </cell>
          <cell r="F126">
            <v>1373.5498046875</v>
          </cell>
          <cell r="G126">
            <v>20416.71</v>
          </cell>
          <cell r="H126">
            <v>20416.703125</v>
          </cell>
          <cell r="I126">
            <v>8100.65</v>
          </cell>
          <cell r="J126">
            <v>8100.6484375</v>
          </cell>
          <cell r="K126">
            <v>2844.78</v>
          </cell>
          <cell r="L126">
            <v>2844.779296875</v>
          </cell>
          <cell r="M126">
            <v>0</v>
          </cell>
          <cell r="N126">
            <v>0</v>
          </cell>
          <cell r="O126">
            <v>34259.509999999995</v>
          </cell>
          <cell r="P126" t="str">
            <v>M</v>
          </cell>
        </row>
        <row r="127">
          <cell r="B127" t="str">
            <v>Church Operations &amp; Maintenance Utilities</v>
          </cell>
          <cell r="C127">
            <v>1359.5</v>
          </cell>
          <cell r="D127">
            <v>1359.5</v>
          </cell>
          <cell r="E127">
            <v>2060.33</v>
          </cell>
          <cell r="F127">
            <v>2060.328125</v>
          </cell>
          <cell r="G127">
            <v>295.2</v>
          </cell>
          <cell r="H127">
            <v>295.199951171875</v>
          </cell>
          <cell r="I127">
            <v>1095.55</v>
          </cell>
          <cell r="J127">
            <v>1095.5498046875</v>
          </cell>
          <cell r="K127">
            <v>1536.74</v>
          </cell>
          <cell r="L127">
            <v>1536.7392578125</v>
          </cell>
          <cell r="M127">
            <v>0</v>
          </cell>
          <cell r="N127">
            <v>0</v>
          </cell>
          <cell r="O127">
            <v>6347.32</v>
          </cell>
          <cell r="P127" t="str">
            <v>U</v>
          </cell>
        </row>
        <row r="128">
          <cell r="B128" t="str">
            <v>Church Operations &amp; Maintenance Heating</v>
          </cell>
          <cell r="C128">
            <v>14315.32</v>
          </cell>
          <cell r="D128">
            <v>14315.3125</v>
          </cell>
          <cell r="E128">
            <v>2309.79</v>
          </cell>
          <cell r="F128">
            <v>2309.7890625</v>
          </cell>
          <cell r="G128">
            <v>11253.7</v>
          </cell>
          <cell r="H128">
            <v>11253.6953125</v>
          </cell>
          <cell r="I128">
            <v>3271.81</v>
          </cell>
          <cell r="J128">
            <v>3271.80859375</v>
          </cell>
          <cell r="K128">
            <v>3241.28</v>
          </cell>
          <cell r="L128">
            <v>3241.279296875</v>
          </cell>
          <cell r="M128">
            <v>0</v>
          </cell>
          <cell r="N128">
            <v>0</v>
          </cell>
          <cell r="O128">
            <v>34391.9</v>
          </cell>
          <cell r="P128" t="str">
            <v>U</v>
          </cell>
        </row>
        <row r="129">
          <cell r="B129" t="str">
            <v>Church Operations &amp; Maintenance Maintenance of Grounds</v>
          </cell>
          <cell r="C129">
            <v>11992.5</v>
          </cell>
          <cell r="D129">
            <v>11992.5</v>
          </cell>
          <cell r="E129">
            <v>450</v>
          </cell>
          <cell r="F129">
            <v>450</v>
          </cell>
          <cell r="G129">
            <v>8442.5499999999993</v>
          </cell>
          <cell r="H129">
            <v>8442.546875</v>
          </cell>
          <cell r="I129">
            <v>4276.05</v>
          </cell>
          <cell r="J129">
            <v>4276.046875</v>
          </cell>
          <cell r="K129">
            <v>33373.26</v>
          </cell>
          <cell r="L129">
            <v>33373.25</v>
          </cell>
          <cell r="M129">
            <v>0</v>
          </cell>
          <cell r="N129">
            <v>0</v>
          </cell>
          <cell r="O129">
            <v>58534.36</v>
          </cell>
          <cell r="P129" t="str">
            <v>M</v>
          </cell>
        </row>
        <row r="130">
          <cell r="B130" t="str">
            <v>Church Operations &amp; Maintenance Maintenance of Building</v>
          </cell>
          <cell r="C130">
            <v>3001.1</v>
          </cell>
          <cell r="D130">
            <v>3001.099609375</v>
          </cell>
          <cell r="E130">
            <v>1000</v>
          </cell>
          <cell r="F130">
            <v>1000</v>
          </cell>
          <cell r="G130">
            <v>1428.32</v>
          </cell>
          <cell r="H130">
            <v>1428.3193359375</v>
          </cell>
          <cell r="I130">
            <v>12630.45</v>
          </cell>
          <cell r="J130">
            <v>12630.4453125</v>
          </cell>
          <cell r="K130">
            <v>2837.38</v>
          </cell>
          <cell r="L130">
            <v>2837.37890625</v>
          </cell>
          <cell r="M130">
            <v>0</v>
          </cell>
          <cell r="N130">
            <v>0</v>
          </cell>
          <cell r="O130">
            <v>20897.250000000004</v>
          </cell>
          <cell r="P130" t="str">
            <v>M</v>
          </cell>
        </row>
        <row r="131">
          <cell r="B131" t="str">
            <v>Church Operations &amp; Maintenance Maintenance of Equipment</v>
          </cell>
          <cell r="C131">
            <v>9450.0400000000009</v>
          </cell>
          <cell r="D131">
            <v>9450.0390625</v>
          </cell>
          <cell r="E131">
            <v>7043.64</v>
          </cell>
          <cell r="F131">
            <v>7043.63671875</v>
          </cell>
          <cell r="G131">
            <v>1905</v>
          </cell>
          <cell r="H131">
            <v>1905</v>
          </cell>
          <cell r="I131">
            <v>5664.16</v>
          </cell>
          <cell r="J131">
            <v>5664.15625</v>
          </cell>
          <cell r="K131">
            <v>5055.2700000000004</v>
          </cell>
          <cell r="L131">
            <v>5055.26953125</v>
          </cell>
          <cell r="M131">
            <v>0</v>
          </cell>
          <cell r="N131">
            <v>0</v>
          </cell>
          <cell r="O131">
            <v>29118.11</v>
          </cell>
          <cell r="P131" t="str">
            <v>M</v>
          </cell>
        </row>
        <row r="132">
          <cell r="B132" t="str">
            <v>Church Operations &amp; Maintenance Equipment Rental</v>
          </cell>
          <cell r="C132">
            <v>0</v>
          </cell>
          <cell r="D132">
            <v>0</v>
          </cell>
          <cell r="E132">
            <v>0</v>
          </cell>
          <cell r="F132">
            <v>0</v>
          </cell>
          <cell r="G132">
            <v>0</v>
          </cell>
          <cell r="H132">
            <v>0</v>
          </cell>
          <cell r="I132">
            <v>0</v>
          </cell>
          <cell r="J132">
            <v>0</v>
          </cell>
          <cell r="K132">
            <v>47.51</v>
          </cell>
          <cell r="L132">
            <v>47.509979248046875</v>
          </cell>
          <cell r="M132">
            <v>0</v>
          </cell>
          <cell r="N132">
            <v>0</v>
          </cell>
          <cell r="O132">
            <v>47.51</v>
          </cell>
          <cell r="P132" t="str">
            <v>M</v>
          </cell>
        </row>
        <row r="133">
          <cell r="B133" t="str">
            <v>Church Operations &amp; Maintenance Electricity</v>
          </cell>
          <cell r="C133">
            <v>24718.77</v>
          </cell>
          <cell r="D133">
            <v>24718.765625</v>
          </cell>
          <cell r="E133">
            <v>5728.15</v>
          </cell>
          <cell r="F133">
            <v>5728.1484375</v>
          </cell>
          <cell r="G133">
            <v>14801.75</v>
          </cell>
          <cell r="H133">
            <v>14801.75</v>
          </cell>
          <cell r="I133">
            <v>9988.19</v>
          </cell>
          <cell r="J133">
            <v>9988.1875</v>
          </cell>
          <cell r="K133">
            <v>16360.94</v>
          </cell>
          <cell r="L133">
            <v>16360.9375</v>
          </cell>
          <cell r="M133">
            <v>0</v>
          </cell>
          <cell r="N133">
            <v>0</v>
          </cell>
          <cell r="O133">
            <v>71597.8</v>
          </cell>
          <cell r="P133" t="str">
            <v>U</v>
          </cell>
        </row>
        <row r="134">
          <cell r="B134" t="str">
            <v>Church Operations &amp; Maintenance Maintenance of Alarms</v>
          </cell>
          <cell r="C134">
            <v>867</v>
          </cell>
          <cell r="D134">
            <v>867</v>
          </cell>
          <cell r="E134">
            <v>603.6</v>
          </cell>
          <cell r="F134">
            <v>603.599609375</v>
          </cell>
          <cell r="G134">
            <v>0</v>
          </cell>
          <cell r="H134">
            <v>0</v>
          </cell>
          <cell r="I134">
            <v>0</v>
          </cell>
          <cell r="J134">
            <v>0</v>
          </cell>
          <cell r="K134">
            <v>0</v>
          </cell>
          <cell r="L134">
            <v>0</v>
          </cell>
          <cell r="M134">
            <v>0</v>
          </cell>
          <cell r="N134">
            <v>0</v>
          </cell>
          <cell r="O134">
            <v>1470.6</v>
          </cell>
          <cell r="P134" t="str">
            <v>M</v>
          </cell>
        </row>
        <row r="135">
          <cell r="B135" t="str">
            <v>Church Operations &amp; Maintenance Other</v>
          </cell>
          <cell r="C135">
            <v>14997.15</v>
          </cell>
          <cell r="D135">
            <v>14997.1484375</v>
          </cell>
          <cell r="E135">
            <v>14997.1484375</v>
          </cell>
          <cell r="F135">
            <v>14997.1484375</v>
          </cell>
          <cell r="G135">
            <v>5375.74</v>
          </cell>
          <cell r="H135">
            <v>5375.73828125</v>
          </cell>
          <cell r="I135">
            <v>2160.63</v>
          </cell>
          <cell r="J135">
            <v>2160.62890625</v>
          </cell>
          <cell r="K135">
            <v>3455</v>
          </cell>
          <cell r="L135">
            <v>3455</v>
          </cell>
          <cell r="M135">
            <v>0</v>
          </cell>
          <cell r="N135">
            <v>0</v>
          </cell>
          <cell r="O135">
            <v>25988.52</v>
          </cell>
          <cell r="P135" t="str">
            <v>M</v>
          </cell>
        </row>
        <row r="136">
          <cell r="B136" t="str">
            <v xml:space="preserve">     Total Church Operations and Maintenance</v>
          </cell>
          <cell r="C136">
            <v>82225.2</v>
          </cell>
          <cell r="D136">
            <v>82225.1875</v>
          </cell>
          <cell r="E136">
            <v>20569.059999999998</v>
          </cell>
          <cell r="F136">
            <v>20569.046875</v>
          </cell>
          <cell r="G136">
            <v>63918.97</v>
          </cell>
          <cell r="H136">
            <v>63918.96875</v>
          </cell>
          <cell r="I136">
            <v>47187.49</v>
          </cell>
          <cell r="J136">
            <v>47187.46875</v>
          </cell>
          <cell r="K136">
            <v>68752.160000000003</v>
          </cell>
          <cell r="L136">
            <v>68752.125</v>
          </cell>
          <cell r="M136">
            <v>0</v>
          </cell>
          <cell r="N136">
            <v>0</v>
          </cell>
          <cell r="O136">
            <v>282652.88</v>
          </cell>
        </row>
        <row r="137">
          <cell r="M137">
            <v>282652.75</v>
          </cell>
        </row>
        <row r="138">
          <cell r="B138" t="str">
            <v>Church Fixed Charges Diocesan Assessment - Annual</v>
          </cell>
          <cell r="C138">
            <v>35766.5</v>
          </cell>
          <cell r="D138">
            <v>35766.5</v>
          </cell>
          <cell r="E138">
            <v>2900</v>
          </cell>
          <cell r="F138">
            <v>2900</v>
          </cell>
          <cell r="G138">
            <v>24547.599999999999</v>
          </cell>
          <cell r="H138">
            <v>24547.59375</v>
          </cell>
          <cell r="I138">
            <v>23705</v>
          </cell>
          <cell r="J138">
            <v>23705</v>
          </cell>
          <cell r="K138">
            <v>25622.6</v>
          </cell>
          <cell r="L138">
            <v>25622.59375</v>
          </cell>
          <cell r="M138">
            <v>0</v>
          </cell>
          <cell r="N138">
            <v>0</v>
          </cell>
          <cell r="O138">
            <v>112541.70000000001</v>
          </cell>
        </row>
        <row r="139">
          <cell r="B139" t="str">
            <v>Church Fixed Charges Diocesan Assessment - Special</v>
          </cell>
          <cell r="C139">
            <v>112541.6875</v>
          </cell>
          <cell r="D139">
            <v>112541.6875</v>
          </cell>
          <cell r="E139">
            <v>31955</v>
          </cell>
          <cell r="F139">
            <v>31955</v>
          </cell>
          <cell r="G139">
            <v>31955</v>
          </cell>
          <cell r="H139">
            <v>31955</v>
          </cell>
          <cell r="I139">
            <v>31955</v>
          </cell>
          <cell r="J139">
            <v>31955</v>
          </cell>
          <cell r="K139">
            <v>31955</v>
          </cell>
          <cell r="L139">
            <v>31955</v>
          </cell>
          <cell r="M139">
            <v>0</v>
          </cell>
          <cell r="N139">
            <v>0</v>
          </cell>
          <cell r="O139">
            <v>31955</v>
          </cell>
        </row>
        <row r="140">
          <cell r="B140" t="str">
            <v>Church Fixed Charges Clergy Retreats</v>
          </cell>
          <cell r="C140">
            <v>225</v>
          </cell>
          <cell r="D140">
            <v>225</v>
          </cell>
          <cell r="E140">
            <v>45</v>
          </cell>
          <cell r="F140">
            <v>45</v>
          </cell>
          <cell r="G140">
            <v>45</v>
          </cell>
          <cell r="H140">
            <v>45</v>
          </cell>
          <cell r="I140">
            <v>45</v>
          </cell>
          <cell r="J140">
            <v>45</v>
          </cell>
          <cell r="K140">
            <v>45</v>
          </cell>
          <cell r="L140">
            <v>45</v>
          </cell>
          <cell r="M140">
            <v>0</v>
          </cell>
          <cell r="N140">
            <v>0</v>
          </cell>
          <cell r="O140">
            <v>270</v>
          </cell>
          <cell r="P140" t="str">
            <v>Oth</v>
          </cell>
        </row>
        <row r="141">
          <cell r="B141" t="str">
            <v>Church Fixed Charges Insurance</v>
          </cell>
          <cell r="C141">
            <v>40160.9</v>
          </cell>
          <cell r="D141">
            <v>40160.875</v>
          </cell>
          <cell r="E141">
            <v>35469.21</v>
          </cell>
          <cell r="F141">
            <v>35469.1875</v>
          </cell>
          <cell r="G141">
            <v>17967.43</v>
          </cell>
          <cell r="H141">
            <v>17967.421875</v>
          </cell>
          <cell r="I141">
            <v>35271.94</v>
          </cell>
          <cell r="J141">
            <v>35271.9375</v>
          </cell>
          <cell r="K141">
            <v>10366.35</v>
          </cell>
          <cell r="L141">
            <v>10366.34375</v>
          </cell>
          <cell r="M141">
            <v>0</v>
          </cell>
          <cell r="N141">
            <v>0</v>
          </cell>
          <cell r="O141">
            <v>139235.83000000002</v>
          </cell>
        </row>
        <row r="142">
          <cell r="B142" t="str">
            <v>Church Fixed Charges Other</v>
          </cell>
          <cell r="C142">
            <v>304.77999999999997</v>
          </cell>
          <cell r="D142">
            <v>304.77978515625</v>
          </cell>
          <cell r="E142">
            <v>355.2</v>
          </cell>
          <cell r="F142">
            <v>355.199951171875</v>
          </cell>
          <cell r="G142">
            <v>2452.71</v>
          </cell>
          <cell r="H142">
            <v>2452.708984375</v>
          </cell>
          <cell r="I142">
            <v>2452.708984375</v>
          </cell>
          <cell r="J142">
            <v>2452.708984375</v>
          </cell>
          <cell r="K142">
            <v>34008.239999999998</v>
          </cell>
          <cell r="L142">
            <v>34008.21875</v>
          </cell>
          <cell r="M142">
            <v>0</v>
          </cell>
          <cell r="N142">
            <v>0</v>
          </cell>
          <cell r="O142">
            <v>37120.93</v>
          </cell>
          <cell r="P142" t="str">
            <v>Oth</v>
          </cell>
        </row>
        <row r="143">
          <cell r="B143" t="str">
            <v xml:space="preserve">     Total Church Fixed Charges</v>
          </cell>
          <cell r="C143">
            <v>76457.179999999993</v>
          </cell>
          <cell r="D143">
            <v>76457.125</v>
          </cell>
          <cell r="E143">
            <v>70724.409999999989</v>
          </cell>
          <cell r="F143">
            <v>70724.375</v>
          </cell>
          <cell r="G143">
            <v>44967.74</v>
          </cell>
          <cell r="H143">
            <v>44967.71875</v>
          </cell>
          <cell r="I143">
            <v>58976.94</v>
          </cell>
          <cell r="J143">
            <v>58976.9375</v>
          </cell>
          <cell r="K143">
            <v>69997.19</v>
          </cell>
          <cell r="L143">
            <v>69997.1875</v>
          </cell>
          <cell r="M143">
            <v>0</v>
          </cell>
          <cell r="N143">
            <v>0</v>
          </cell>
          <cell r="O143">
            <v>321123.46000000002</v>
          </cell>
        </row>
        <row r="144">
          <cell r="M144">
            <v>321123.25</v>
          </cell>
        </row>
        <row r="145">
          <cell r="B145" t="str">
            <v>Church Miscellaneous Extraordinary Repairs of Buildings</v>
          </cell>
          <cell r="C145">
            <v>321123.25</v>
          </cell>
          <cell r="D145">
            <v>321123.25</v>
          </cell>
          <cell r="E145">
            <v>2330</v>
          </cell>
          <cell r="F145">
            <v>2330</v>
          </cell>
          <cell r="G145">
            <v>2330</v>
          </cell>
          <cell r="H145">
            <v>2330</v>
          </cell>
          <cell r="I145">
            <v>2330</v>
          </cell>
          <cell r="J145">
            <v>2330</v>
          </cell>
          <cell r="K145">
            <v>0</v>
          </cell>
          <cell r="L145">
            <v>0</v>
          </cell>
          <cell r="M145">
            <v>0</v>
          </cell>
          <cell r="N145">
            <v>0</v>
          </cell>
          <cell r="O145">
            <v>2330</v>
          </cell>
          <cell r="P145" t="str">
            <v>Oth</v>
          </cell>
        </row>
        <row r="146">
          <cell r="B146" t="str">
            <v>Church Miscellaneous Acquisition of Equipment and Furniture</v>
          </cell>
          <cell r="C146">
            <v>2330</v>
          </cell>
          <cell r="D146">
            <v>2330</v>
          </cell>
          <cell r="E146">
            <v>0</v>
          </cell>
          <cell r="F146">
            <v>0</v>
          </cell>
          <cell r="G146">
            <v>0</v>
          </cell>
          <cell r="H146">
            <v>0</v>
          </cell>
          <cell r="I146">
            <v>0</v>
          </cell>
          <cell r="J146">
            <v>0</v>
          </cell>
          <cell r="K146">
            <v>0</v>
          </cell>
          <cell r="L146">
            <v>0</v>
          </cell>
          <cell r="M146">
            <v>0</v>
          </cell>
          <cell r="N146">
            <v>0</v>
          </cell>
          <cell r="O146">
            <v>0</v>
          </cell>
          <cell r="P146" t="str">
            <v>Oth</v>
          </cell>
        </row>
        <row r="147">
          <cell r="B147" t="str">
            <v>Church Miscellaneous Loan Principal</v>
          </cell>
          <cell r="C147">
            <v>0</v>
          </cell>
          <cell r="D147">
            <v>0</v>
          </cell>
          <cell r="E147">
            <v>0</v>
          </cell>
          <cell r="F147">
            <v>0</v>
          </cell>
          <cell r="G147">
            <v>0</v>
          </cell>
          <cell r="H147">
            <v>0</v>
          </cell>
          <cell r="I147">
            <v>0</v>
          </cell>
          <cell r="J147">
            <v>0</v>
          </cell>
          <cell r="K147">
            <v>0</v>
          </cell>
          <cell r="L147">
            <v>0</v>
          </cell>
          <cell r="M147">
            <v>0</v>
          </cell>
          <cell r="N147">
            <v>0</v>
          </cell>
          <cell r="O147">
            <v>0</v>
          </cell>
          <cell r="P147" t="str">
            <v>Oth</v>
          </cell>
        </row>
        <row r="148">
          <cell r="B148" t="str">
            <v>Church Miscellaneous Other</v>
          </cell>
          <cell r="C148">
            <v>0</v>
          </cell>
          <cell r="D148">
            <v>0</v>
          </cell>
          <cell r="E148">
            <v>3956.89</v>
          </cell>
          <cell r="F148">
            <v>3956.888671875</v>
          </cell>
          <cell r="G148">
            <v>0</v>
          </cell>
          <cell r="H148">
            <v>0</v>
          </cell>
          <cell r="I148">
            <v>0</v>
          </cell>
          <cell r="J148">
            <v>0</v>
          </cell>
          <cell r="K148">
            <v>-2370.1999999999998</v>
          </cell>
          <cell r="L148">
            <v>-2370.19921875</v>
          </cell>
          <cell r="M148">
            <v>0</v>
          </cell>
          <cell r="N148">
            <v>0</v>
          </cell>
          <cell r="O148">
            <v>1586.69</v>
          </cell>
          <cell r="P148" t="str">
            <v>Oth</v>
          </cell>
        </row>
        <row r="149">
          <cell r="B149" t="str">
            <v xml:space="preserve">     Total Church Miscellaneous</v>
          </cell>
          <cell r="C149">
            <v>0</v>
          </cell>
          <cell r="D149">
            <v>0</v>
          </cell>
          <cell r="E149">
            <v>6286.8899999999994</v>
          </cell>
          <cell r="F149">
            <v>6286.88671875</v>
          </cell>
          <cell r="G149">
            <v>0</v>
          </cell>
          <cell r="H149">
            <v>0</v>
          </cell>
          <cell r="I149">
            <v>0</v>
          </cell>
          <cell r="J149">
            <v>0</v>
          </cell>
          <cell r="K149">
            <v>-2370.1999999999998</v>
          </cell>
          <cell r="L149">
            <v>-2370.19921875</v>
          </cell>
          <cell r="M149">
            <v>0</v>
          </cell>
          <cell r="N149">
            <v>0</v>
          </cell>
          <cell r="O149">
            <v>3916.69</v>
          </cell>
        </row>
        <row r="150">
          <cell r="M150">
            <v>3916.689453125</v>
          </cell>
        </row>
        <row r="151">
          <cell r="B151" t="str">
            <v>Convent and/or Parish Center Supplies and Materials</v>
          </cell>
          <cell r="C151">
            <v>3916.689453125</v>
          </cell>
          <cell r="D151">
            <v>3916.689453125</v>
          </cell>
          <cell r="E151">
            <v>3916.689453125</v>
          </cell>
          <cell r="F151">
            <v>3916.689453125</v>
          </cell>
          <cell r="G151">
            <v>3916.689453125</v>
          </cell>
          <cell r="H151">
            <v>3916.689453125</v>
          </cell>
          <cell r="I151">
            <v>0</v>
          </cell>
          <cell r="J151">
            <v>0</v>
          </cell>
          <cell r="K151">
            <v>0</v>
          </cell>
          <cell r="L151">
            <v>0</v>
          </cell>
          <cell r="M151">
            <v>0</v>
          </cell>
          <cell r="N151">
            <v>0</v>
          </cell>
          <cell r="O151">
            <v>0</v>
          </cell>
          <cell r="P151" t="str">
            <v>Oth</v>
          </cell>
        </row>
        <row r="152">
          <cell r="B152" t="str">
            <v>Convent and/or Parish Center Telephone</v>
          </cell>
          <cell r="C152">
            <v>0</v>
          </cell>
          <cell r="D152">
            <v>0</v>
          </cell>
          <cell r="E152">
            <v>0</v>
          </cell>
          <cell r="F152">
            <v>0</v>
          </cell>
          <cell r="G152">
            <v>0</v>
          </cell>
          <cell r="H152">
            <v>0</v>
          </cell>
          <cell r="I152">
            <v>0</v>
          </cell>
          <cell r="J152">
            <v>0</v>
          </cell>
          <cell r="K152">
            <v>0</v>
          </cell>
          <cell r="L152">
            <v>0</v>
          </cell>
          <cell r="M152">
            <v>0</v>
          </cell>
          <cell r="N152">
            <v>0</v>
          </cell>
          <cell r="O152">
            <v>0</v>
          </cell>
        </row>
        <row r="153">
          <cell r="B153" t="str">
            <v>Convent and/or Parish Center Utilities</v>
          </cell>
          <cell r="C153">
            <v>4294.47</v>
          </cell>
          <cell r="D153">
            <v>4294.46875</v>
          </cell>
          <cell r="E153">
            <v>4294.46875</v>
          </cell>
          <cell r="F153">
            <v>4294.46875</v>
          </cell>
          <cell r="G153">
            <v>4294.46875</v>
          </cell>
          <cell r="H153">
            <v>4294.46875</v>
          </cell>
          <cell r="I153">
            <v>0</v>
          </cell>
          <cell r="J153">
            <v>0</v>
          </cell>
          <cell r="K153">
            <v>0</v>
          </cell>
          <cell r="L153">
            <v>0</v>
          </cell>
          <cell r="M153">
            <v>0</v>
          </cell>
          <cell r="N153">
            <v>0</v>
          </cell>
          <cell r="O153">
            <v>4294.47</v>
          </cell>
          <cell r="P153" t="str">
            <v>U</v>
          </cell>
        </row>
        <row r="154">
          <cell r="B154" t="str">
            <v>Convent and/or Parish Center Heating</v>
          </cell>
          <cell r="C154">
            <v>7743.16</v>
          </cell>
          <cell r="D154">
            <v>7743.15625</v>
          </cell>
          <cell r="E154">
            <v>7743.15625</v>
          </cell>
          <cell r="F154">
            <v>7743.15625</v>
          </cell>
          <cell r="G154">
            <v>7743.15625</v>
          </cell>
          <cell r="H154">
            <v>7743.15625</v>
          </cell>
          <cell r="I154">
            <v>0</v>
          </cell>
          <cell r="J154">
            <v>0</v>
          </cell>
          <cell r="K154">
            <v>0</v>
          </cell>
          <cell r="L154">
            <v>0</v>
          </cell>
          <cell r="M154">
            <v>0</v>
          </cell>
          <cell r="N154">
            <v>0</v>
          </cell>
          <cell r="O154">
            <v>7743.16</v>
          </cell>
          <cell r="P154" t="str">
            <v>U</v>
          </cell>
        </row>
        <row r="155">
          <cell r="B155" t="str">
            <v>Convent and/or Parish Center Maintenance of Buildings</v>
          </cell>
          <cell r="C155">
            <v>539.94000000000005</v>
          </cell>
          <cell r="D155">
            <v>539.93994140625</v>
          </cell>
          <cell r="E155">
            <v>539.93994140625</v>
          </cell>
          <cell r="F155">
            <v>539.93994140625</v>
          </cell>
          <cell r="G155">
            <v>539.93994140625</v>
          </cell>
          <cell r="H155">
            <v>539.93994140625</v>
          </cell>
          <cell r="I155">
            <v>0</v>
          </cell>
          <cell r="J155">
            <v>0</v>
          </cell>
          <cell r="K155">
            <v>0</v>
          </cell>
          <cell r="L155">
            <v>0</v>
          </cell>
          <cell r="M155">
            <v>0</v>
          </cell>
          <cell r="N155">
            <v>0</v>
          </cell>
          <cell r="O155">
            <v>539.94000000000005</v>
          </cell>
          <cell r="P155" t="str">
            <v>M</v>
          </cell>
        </row>
        <row r="156">
          <cell r="B156" t="str">
            <v>Convent and/or Parish Center Maintenance of Equipment</v>
          </cell>
          <cell r="C156">
            <v>0</v>
          </cell>
          <cell r="D156">
            <v>0</v>
          </cell>
          <cell r="E156">
            <v>0</v>
          </cell>
          <cell r="F156">
            <v>0</v>
          </cell>
          <cell r="G156">
            <v>0</v>
          </cell>
          <cell r="H156">
            <v>0</v>
          </cell>
          <cell r="I156">
            <v>0</v>
          </cell>
          <cell r="J156">
            <v>0</v>
          </cell>
          <cell r="K156">
            <v>0</v>
          </cell>
          <cell r="L156">
            <v>0</v>
          </cell>
          <cell r="M156">
            <v>0</v>
          </cell>
          <cell r="N156">
            <v>0</v>
          </cell>
          <cell r="O156">
            <v>0</v>
          </cell>
        </row>
        <row r="157">
          <cell r="B157" t="str">
            <v>Convent and/or Parish Center Electricity</v>
          </cell>
          <cell r="C157">
            <v>1147.99</v>
          </cell>
          <cell r="D157">
            <v>1147.9892578125</v>
          </cell>
          <cell r="E157">
            <v>1147.9892578125</v>
          </cell>
          <cell r="F157">
            <v>1147.9892578125</v>
          </cell>
          <cell r="G157">
            <v>1147.9892578125</v>
          </cell>
          <cell r="H157">
            <v>1147.9892578125</v>
          </cell>
          <cell r="I157">
            <v>0</v>
          </cell>
          <cell r="J157">
            <v>0</v>
          </cell>
          <cell r="K157">
            <v>0</v>
          </cell>
          <cell r="L157">
            <v>0</v>
          </cell>
          <cell r="M157">
            <v>0</v>
          </cell>
          <cell r="N157">
            <v>0</v>
          </cell>
          <cell r="O157">
            <v>1147.99</v>
          </cell>
          <cell r="P157" t="str">
            <v>U</v>
          </cell>
        </row>
        <row r="158">
          <cell r="B158" t="str">
            <v>Convent and/or Parish Center Other</v>
          </cell>
          <cell r="C158">
            <v>2944.35</v>
          </cell>
          <cell r="D158">
            <v>2944.349609375</v>
          </cell>
          <cell r="E158">
            <v>2944.349609375</v>
          </cell>
          <cell r="F158">
            <v>2944.349609375</v>
          </cell>
          <cell r="G158">
            <v>2944.349609375</v>
          </cell>
          <cell r="H158">
            <v>2944.349609375</v>
          </cell>
          <cell r="I158">
            <v>0</v>
          </cell>
          <cell r="J158">
            <v>0</v>
          </cell>
          <cell r="K158">
            <v>0</v>
          </cell>
          <cell r="L158">
            <v>0</v>
          </cell>
          <cell r="M158">
            <v>0</v>
          </cell>
          <cell r="N158">
            <v>0</v>
          </cell>
          <cell r="O158">
            <v>2944.35</v>
          </cell>
          <cell r="P158" t="str">
            <v>Oth</v>
          </cell>
        </row>
        <row r="159">
          <cell r="B159" t="str">
            <v xml:space="preserve">     Total Convent and/or Parish Center</v>
          </cell>
          <cell r="C159">
            <v>16669.91</v>
          </cell>
          <cell r="D159">
            <v>16669.90625</v>
          </cell>
          <cell r="E159">
            <v>0</v>
          </cell>
          <cell r="F159">
            <v>0</v>
          </cell>
          <cell r="G159">
            <v>0</v>
          </cell>
          <cell r="H159">
            <v>0</v>
          </cell>
          <cell r="I159">
            <v>0</v>
          </cell>
          <cell r="J159">
            <v>0</v>
          </cell>
          <cell r="K159">
            <v>0</v>
          </cell>
          <cell r="L159">
            <v>0</v>
          </cell>
          <cell r="M159">
            <v>0</v>
          </cell>
          <cell r="N159">
            <v>0</v>
          </cell>
          <cell r="O159">
            <v>16669.91</v>
          </cell>
        </row>
        <row r="160">
          <cell r="M160">
            <v>16669.90625</v>
          </cell>
        </row>
        <row r="161">
          <cell r="B161" t="str">
            <v>Total Expense</v>
          </cell>
          <cell r="C161">
            <v>355977.12999999995</v>
          </cell>
          <cell r="D161">
            <v>355977</v>
          </cell>
          <cell r="E161">
            <v>297092.8</v>
          </cell>
          <cell r="F161">
            <v>297092.75</v>
          </cell>
          <cell r="G161">
            <v>317227.09999999998</v>
          </cell>
          <cell r="H161">
            <v>317227</v>
          </cell>
          <cell r="I161">
            <v>372230.14999999997</v>
          </cell>
          <cell r="J161">
            <v>372230</v>
          </cell>
          <cell r="K161">
            <v>316845.67000000004</v>
          </cell>
          <cell r="L161">
            <v>316845.5</v>
          </cell>
          <cell r="M161">
            <v>0</v>
          </cell>
          <cell r="N161">
            <v>0</v>
          </cell>
          <cell r="O161">
            <v>1659372.85</v>
          </cell>
        </row>
        <row r="162">
          <cell r="M162">
            <v>1659372</v>
          </cell>
        </row>
        <row r="163">
          <cell r="B163" t="str">
            <v>Net Surplus/(Deficit)</v>
          </cell>
          <cell r="C163">
            <v>7.8000000000465661</v>
          </cell>
          <cell r="D163">
            <v>7.7999992370605469</v>
          </cell>
          <cell r="E163">
            <v>7660.0599999999977</v>
          </cell>
          <cell r="F163">
            <v>7660.05859375</v>
          </cell>
          <cell r="G163">
            <v>-15389</v>
          </cell>
          <cell r="H163">
            <v>-15389</v>
          </cell>
          <cell r="I163">
            <v>13541.530000000028</v>
          </cell>
          <cell r="J163">
            <v>13541.5234375</v>
          </cell>
          <cell r="K163">
            <v>-43155.880000000063</v>
          </cell>
          <cell r="L163">
            <v>-43155.875</v>
          </cell>
          <cell r="M163">
            <v>0</v>
          </cell>
          <cell r="N163">
            <v>0</v>
          </cell>
          <cell r="O163">
            <v>-37335.490000000224</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e Sheet"/>
      <sheetName val="2. Parish Impact"/>
      <sheetName val="3. Parish Example"/>
      <sheetName val="4. Items of Incorporation"/>
      <sheetName val="Original Assessment Data"/>
      <sheetName val="4. Calculation Sheet"/>
      <sheetName val="2. Base Revenue by Account"/>
      <sheetName val="2a. Base Revenue by Account"/>
      <sheetName val="Blackbaud Raw Data (2)"/>
      <sheetName val="Blackbaud Raw Data"/>
    </sheetNames>
    <sheetDataSet>
      <sheetData sheetId="0" refreshError="1"/>
      <sheetData sheetId="1" refreshError="1"/>
      <sheetData sheetId="2" refreshError="1"/>
      <sheetData sheetId="3" refreshError="1"/>
      <sheetData sheetId="4" refreshError="1"/>
      <sheetData sheetId="5" refreshError="1">
        <row r="35">
          <cell r="H35" t="str">
            <v>0660 - St. Kilian's Parish (closed 8/20/15)</v>
          </cell>
          <cell r="L35" t="str">
            <v>New Bedford</v>
          </cell>
          <cell r="N35">
            <v>119430.89</v>
          </cell>
          <cell r="P35">
            <v>96478.6</v>
          </cell>
          <cell r="R35" t="str">
            <v>not assessed</v>
          </cell>
          <cell r="T35" t="str">
            <v>not assessed</v>
          </cell>
          <cell r="V35">
            <v>13161.38</v>
          </cell>
          <cell r="X35">
            <v>13161.38</v>
          </cell>
          <cell r="Z35">
            <v>13161.38</v>
          </cell>
          <cell r="AB35" t="str">
            <v>not assessed</v>
          </cell>
          <cell r="AD35" t="str">
            <v>not assessed</v>
          </cell>
          <cell r="AF35" t="str">
            <v>not assessed</v>
          </cell>
          <cell r="AK35" t="str">
            <v>not assessed</v>
          </cell>
          <cell r="AM35" t="str">
            <v>not assessed</v>
          </cell>
          <cell r="AQ35" t="str">
            <v>not assessed</v>
          </cell>
          <cell r="AS35" t="str">
            <v>not assessed</v>
          </cell>
          <cell r="AU35" t="str">
            <v>not assessed</v>
          </cell>
          <cell r="AZ35" t="str">
            <v>not assessed</v>
          </cell>
          <cell r="BB35" t="str">
            <v>not assessed</v>
          </cell>
          <cell r="BF35" t="str">
            <v>not assessed</v>
          </cell>
          <cell r="BH35" t="str">
            <v>not assessed</v>
          </cell>
          <cell r="BJ35" t="str">
            <v>not assessed</v>
          </cell>
          <cell r="BO35" t="str">
            <v>not assessed</v>
          </cell>
          <cell r="BQ35" t="str">
            <v>not assessed</v>
          </cell>
        </row>
        <row r="36">
          <cell r="H36" t="str">
            <v>0830 - Corpus Christi Parish</v>
          </cell>
          <cell r="L36" t="str">
            <v>Sandwich</v>
          </cell>
          <cell r="N36">
            <v>1116781.53</v>
          </cell>
          <cell r="P36">
            <v>1178394.48</v>
          </cell>
          <cell r="R36">
            <v>164975.22720000002</v>
          </cell>
          <cell r="T36">
            <v>0.14000000000000001</v>
          </cell>
          <cell r="V36">
            <v>1030437.06</v>
          </cell>
          <cell r="X36">
            <v>1030437.06</v>
          </cell>
          <cell r="Z36">
            <v>1030437.06</v>
          </cell>
          <cell r="AB36">
            <v>1104415.77</v>
          </cell>
          <cell r="AD36">
            <v>154618.2078</v>
          </cell>
          <cell r="AF36">
            <v>0.14000000000000001</v>
          </cell>
          <cell r="AG36">
            <v>0</v>
          </cell>
          <cell r="AH36">
            <v>138051.97125</v>
          </cell>
          <cell r="AI36">
            <v>0.125</v>
          </cell>
          <cell r="AK36">
            <v>138051.97125</v>
          </cell>
          <cell r="AM36">
            <v>0.125</v>
          </cell>
          <cell r="AO36">
            <v>-16566.236550000001</v>
          </cell>
          <cell r="AQ36">
            <v>1079756.2</v>
          </cell>
          <cell r="AS36">
            <v>151165.86800000002</v>
          </cell>
          <cell r="AU36">
            <v>0.14000000000000001</v>
          </cell>
          <cell r="AV36">
            <v>0</v>
          </cell>
          <cell r="AW36">
            <v>134969.52499999999</v>
          </cell>
          <cell r="AX36">
            <v>0.125</v>
          </cell>
          <cell r="AZ36">
            <v>134969.52499999999</v>
          </cell>
          <cell r="BB36">
            <v>0.125</v>
          </cell>
          <cell r="BD36">
            <v>-3082.4462500000081</v>
          </cell>
          <cell r="BF36">
            <v>1030437.06</v>
          </cell>
          <cell r="BH36">
            <v>144261.18840000001</v>
          </cell>
          <cell r="BJ36">
            <v>0.14000000000000001</v>
          </cell>
          <cell r="BK36">
            <v>0</v>
          </cell>
          <cell r="BL36">
            <v>128804.63250000001</v>
          </cell>
          <cell r="BM36">
            <v>0.125</v>
          </cell>
          <cell r="BO36">
            <v>128804.63250000001</v>
          </cell>
          <cell r="BQ36">
            <v>0.125</v>
          </cell>
          <cell r="BS36">
            <v>-6164.8924999999872</v>
          </cell>
        </row>
        <row r="37">
          <cell r="H37" t="str">
            <v>0460 - St. Mary's Parish</v>
          </cell>
          <cell r="L37" t="str">
            <v>Mansfield</v>
          </cell>
          <cell r="N37">
            <v>1135835.04</v>
          </cell>
          <cell r="P37">
            <v>1080465.23</v>
          </cell>
          <cell r="R37">
            <v>151265.13220000002</v>
          </cell>
          <cell r="T37">
            <v>0.14000000000000001</v>
          </cell>
          <cell r="V37">
            <v>1097012.0900000001</v>
          </cell>
          <cell r="X37">
            <v>1097012.0900000001</v>
          </cell>
          <cell r="Z37">
            <v>1097012.0900000001</v>
          </cell>
          <cell r="AB37">
            <v>1088738.6600000001</v>
          </cell>
          <cell r="AD37">
            <v>152423.41240000003</v>
          </cell>
          <cell r="AF37">
            <v>0.14000000000000001</v>
          </cell>
          <cell r="AG37">
            <v>0</v>
          </cell>
          <cell r="AH37">
            <v>136092.33250000002</v>
          </cell>
          <cell r="AI37">
            <v>0.125</v>
          </cell>
          <cell r="AK37">
            <v>136092.33250000002</v>
          </cell>
          <cell r="AM37">
            <v>0.125</v>
          </cell>
          <cell r="AO37">
            <v>-16331.079900000012</v>
          </cell>
          <cell r="AQ37">
            <v>1091496.47</v>
          </cell>
          <cell r="AS37">
            <v>152809.50580000001</v>
          </cell>
          <cell r="AU37">
            <v>0.14000000000000001</v>
          </cell>
          <cell r="AV37">
            <v>0</v>
          </cell>
          <cell r="AW37">
            <v>136437.05875</v>
          </cell>
          <cell r="AX37">
            <v>0.125</v>
          </cell>
          <cell r="AZ37">
            <v>136437.05875</v>
          </cell>
          <cell r="BB37">
            <v>0.125</v>
          </cell>
          <cell r="BD37">
            <v>344.72624999997788</v>
          </cell>
          <cell r="BF37">
            <v>1097012.0900000001</v>
          </cell>
          <cell r="BH37">
            <v>153581.69260000004</v>
          </cell>
          <cell r="BJ37">
            <v>0.14000000000000001</v>
          </cell>
          <cell r="BK37">
            <v>0</v>
          </cell>
          <cell r="BL37">
            <v>137126.51125000001</v>
          </cell>
          <cell r="BM37">
            <v>0.125</v>
          </cell>
          <cell r="BO37">
            <v>137126.51125000001</v>
          </cell>
          <cell r="BQ37">
            <v>0.125</v>
          </cell>
          <cell r="BS37">
            <v>689.45250000001397</v>
          </cell>
        </row>
        <row r="38">
          <cell r="H38" t="str">
            <v>0480 - Christ The King Parish</v>
          </cell>
          <cell r="L38" t="str">
            <v>Mashpee</v>
          </cell>
          <cell r="N38">
            <v>1025918.17</v>
          </cell>
          <cell r="P38">
            <v>963971.59000000008</v>
          </cell>
          <cell r="R38">
            <v>134956.02260000003</v>
          </cell>
          <cell r="T38">
            <v>0.14000000000000001</v>
          </cell>
          <cell r="V38">
            <v>963491.32</v>
          </cell>
          <cell r="X38">
            <v>963491.32</v>
          </cell>
          <cell r="Z38">
            <v>963491.32</v>
          </cell>
          <cell r="AB38">
            <v>963731.45500000007</v>
          </cell>
          <cell r="AD38">
            <v>134922.40370000002</v>
          </cell>
          <cell r="AF38">
            <v>0.14000000000000001</v>
          </cell>
          <cell r="AG38">
            <v>0</v>
          </cell>
          <cell r="AH38">
            <v>120466.43187500001</v>
          </cell>
          <cell r="AI38">
            <v>0.125</v>
          </cell>
          <cell r="AK38">
            <v>120466.43187500001</v>
          </cell>
          <cell r="AM38">
            <v>0.125</v>
          </cell>
          <cell r="AO38">
            <v>-14455.971825000015</v>
          </cell>
          <cell r="AQ38">
            <v>963651.41</v>
          </cell>
          <cell r="AS38">
            <v>134911.1974</v>
          </cell>
          <cell r="AU38">
            <v>0.14000000000000001</v>
          </cell>
          <cell r="AV38">
            <v>0</v>
          </cell>
          <cell r="AW38">
            <v>120456.42625</v>
          </cell>
          <cell r="AX38">
            <v>0.125</v>
          </cell>
          <cell r="AZ38">
            <v>120456.42625</v>
          </cell>
          <cell r="BB38">
            <v>0.125</v>
          </cell>
          <cell r="BD38">
            <v>-10.005625000005239</v>
          </cell>
          <cell r="BF38">
            <v>963491.32</v>
          </cell>
          <cell r="BH38">
            <v>134888.78479999999</v>
          </cell>
          <cell r="BJ38">
            <v>0.14000000000000001</v>
          </cell>
          <cell r="BK38">
            <v>0</v>
          </cell>
          <cell r="BL38">
            <v>120436.41499999999</v>
          </cell>
          <cell r="BM38">
            <v>0.125</v>
          </cell>
          <cell r="BO38">
            <v>120436.41499999999</v>
          </cell>
          <cell r="BQ38">
            <v>0.125</v>
          </cell>
          <cell r="BS38">
            <v>-20.011250000010477</v>
          </cell>
        </row>
        <row r="39">
          <cell r="H39" t="str">
            <v>0910 - St. Pius the Tenth Parish</v>
          </cell>
          <cell r="L39" t="str">
            <v>South Yarmouth</v>
          </cell>
          <cell r="N39">
            <v>1129013.69</v>
          </cell>
          <cell r="P39">
            <v>924678.31</v>
          </cell>
          <cell r="R39">
            <v>129454.96340000002</v>
          </cell>
          <cell r="T39">
            <v>0.14000000000000001</v>
          </cell>
          <cell r="V39">
            <v>932314</v>
          </cell>
          <cell r="X39">
            <v>932314</v>
          </cell>
          <cell r="Z39">
            <v>932314</v>
          </cell>
          <cell r="AB39">
            <v>928496.15500000003</v>
          </cell>
          <cell r="AD39">
            <v>129989.46170000001</v>
          </cell>
          <cell r="AF39">
            <v>0.14000000000000001</v>
          </cell>
          <cell r="AG39">
            <v>0</v>
          </cell>
          <cell r="AH39">
            <v>116062.019375</v>
          </cell>
          <cell r="AI39">
            <v>0.125</v>
          </cell>
          <cell r="AK39">
            <v>116062.019375</v>
          </cell>
          <cell r="AM39">
            <v>0.125</v>
          </cell>
          <cell r="AO39">
            <v>-13927.442325000011</v>
          </cell>
          <cell r="AQ39">
            <v>929768.77</v>
          </cell>
          <cell r="AS39">
            <v>130167.62780000002</v>
          </cell>
          <cell r="AU39">
            <v>0.14000000000000001</v>
          </cell>
          <cell r="AV39">
            <v>0</v>
          </cell>
          <cell r="AW39">
            <v>116221.09625</v>
          </cell>
          <cell r="AX39">
            <v>0.125</v>
          </cell>
          <cell r="AZ39">
            <v>116221.09625</v>
          </cell>
          <cell r="BB39">
            <v>0.125</v>
          </cell>
          <cell r="BD39">
            <v>159.07687499999884</v>
          </cell>
          <cell r="BF39">
            <v>932314</v>
          </cell>
          <cell r="BH39">
            <v>130523.96</v>
          </cell>
          <cell r="BJ39">
            <v>0.14000000000000001</v>
          </cell>
          <cell r="BK39">
            <v>0</v>
          </cell>
          <cell r="BL39">
            <v>116539.25</v>
          </cell>
          <cell r="BM39">
            <v>0.125</v>
          </cell>
          <cell r="BO39">
            <v>116539.25</v>
          </cell>
          <cell r="BQ39">
            <v>0.125</v>
          </cell>
          <cell r="BS39">
            <v>318.15374999999767</v>
          </cell>
        </row>
        <row r="40">
          <cell r="H40" t="str">
            <v>0350 - Our Lady of Victory Parish</v>
          </cell>
          <cell r="L40" t="str">
            <v>Centerville</v>
          </cell>
          <cell r="N40">
            <v>1045219.66</v>
          </cell>
          <cell r="P40">
            <v>913009.6100000001</v>
          </cell>
          <cell r="R40">
            <v>127821.34540000002</v>
          </cell>
          <cell r="T40">
            <v>0.14000000000000001</v>
          </cell>
          <cell r="V40">
            <v>847023.13</v>
          </cell>
          <cell r="X40">
            <v>847023.13</v>
          </cell>
          <cell r="Z40">
            <v>847023.13</v>
          </cell>
          <cell r="AB40">
            <v>880016.37000000011</v>
          </cell>
          <cell r="AD40">
            <v>123202.29180000002</v>
          </cell>
          <cell r="AF40">
            <v>0.14000000000000001</v>
          </cell>
          <cell r="AG40">
            <v>0</v>
          </cell>
          <cell r="AH40">
            <v>110002.04625000001</v>
          </cell>
          <cell r="AI40">
            <v>0.125</v>
          </cell>
          <cell r="AK40">
            <v>110002.04625000001</v>
          </cell>
          <cell r="AM40">
            <v>0.125</v>
          </cell>
          <cell r="AO40">
            <v>-13200.245550000007</v>
          </cell>
          <cell r="AQ40">
            <v>869018.62333333341</v>
          </cell>
          <cell r="AS40">
            <v>121662.60726666669</v>
          </cell>
          <cell r="AU40">
            <v>0.14000000000000001</v>
          </cell>
          <cell r="AV40">
            <v>0</v>
          </cell>
          <cell r="AW40">
            <v>108627.32791666668</v>
          </cell>
          <cell r="AX40">
            <v>0.125</v>
          </cell>
          <cell r="AZ40">
            <v>108627.32791666668</v>
          </cell>
          <cell r="BB40">
            <v>0.125</v>
          </cell>
          <cell r="BD40">
            <v>-1374.7183333333378</v>
          </cell>
          <cell r="BF40">
            <v>847023.13</v>
          </cell>
          <cell r="BH40">
            <v>118583.23820000001</v>
          </cell>
          <cell r="BJ40">
            <v>0.14000000000000001</v>
          </cell>
          <cell r="BK40">
            <v>0</v>
          </cell>
          <cell r="BL40">
            <v>105877.89125</v>
          </cell>
          <cell r="BM40">
            <v>0.125</v>
          </cell>
          <cell r="BO40">
            <v>105877.89125</v>
          </cell>
          <cell r="BQ40">
            <v>0.125</v>
          </cell>
          <cell r="BS40">
            <v>-2749.4366666666756</v>
          </cell>
        </row>
        <row r="41">
          <cell r="H41" t="str">
            <v>1080 - Holy Trinity Parish</v>
          </cell>
          <cell r="L41" t="str">
            <v>West Harwich</v>
          </cell>
          <cell r="N41">
            <v>586945.51</v>
          </cell>
          <cell r="P41">
            <v>719088.44</v>
          </cell>
          <cell r="R41">
            <v>100672.38160000001</v>
          </cell>
          <cell r="T41">
            <v>0.14000000000000001</v>
          </cell>
          <cell r="V41">
            <v>667813.01</v>
          </cell>
          <cell r="X41">
            <v>667813.01</v>
          </cell>
          <cell r="Z41">
            <v>667813.01</v>
          </cell>
          <cell r="AB41">
            <v>693450.72499999998</v>
          </cell>
          <cell r="AD41">
            <v>97083.101500000004</v>
          </cell>
          <cell r="AF41">
            <v>0.14000000000000001</v>
          </cell>
          <cell r="AG41">
            <v>0</v>
          </cell>
          <cell r="AH41">
            <v>86681.340624999997</v>
          </cell>
          <cell r="AI41">
            <v>0.125</v>
          </cell>
          <cell r="AK41">
            <v>86681.340624999997</v>
          </cell>
          <cell r="AM41">
            <v>0.125</v>
          </cell>
          <cell r="AO41">
            <v>-10401.760875000007</v>
          </cell>
          <cell r="AQ41">
            <v>684904.82</v>
          </cell>
          <cell r="AS41">
            <v>95886.674800000008</v>
          </cell>
          <cell r="AU41">
            <v>0.14000000000000001</v>
          </cell>
          <cell r="AV41">
            <v>0</v>
          </cell>
          <cell r="AW41">
            <v>85613.102499999994</v>
          </cell>
          <cell r="AX41">
            <v>0.125</v>
          </cell>
          <cell r="AZ41">
            <v>85613.102499999994</v>
          </cell>
          <cell r="BB41">
            <v>0.125</v>
          </cell>
          <cell r="BD41">
            <v>-1068.2381250000035</v>
          </cell>
          <cell r="BF41">
            <v>667813.01</v>
          </cell>
          <cell r="BH41">
            <v>93493.821400000015</v>
          </cell>
          <cell r="BJ41">
            <v>0.14000000000000001</v>
          </cell>
          <cell r="BK41">
            <v>0</v>
          </cell>
          <cell r="BL41">
            <v>83476.626250000001</v>
          </cell>
          <cell r="BM41">
            <v>0.125</v>
          </cell>
          <cell r="BO41">
            <v>83476.626250000001</v>
          </cell>
          <cell r="BQ41">
            <v>0.125</v>
          </cell>
          <cell r="BS41">
            <v>-2136.4762499999924</v>
          </cell>
        </row>
        <row r="42">
          <cell r="H42" t="str">
            <v>0330 - Our Lady of the Cape Parish</v>
          </cell>
          <cell r="L42" t="str">
            <v>Brewster</v>
          </cell>
          <cell r="N42">
            <v>651501.12</v>
          </cell>
          <cell r="P42">
            <v>681335.46</v>
          </cell>
          <cell r="R42">
            <v>95386.964399999997</v>
          </cell>
          <cell r="T42">
            <v>0.14000000000000001</v>
          </cell>
          <cell r="V42">
            <v>631009.79</v>
          </cell>
          <cell r="X42">
            <v>631009.79</v>
          </cell>
          <cell r="Z42">
            <v>631009.79</v>
          </cell>
          <cell r="AB42">
            <v>656172.625</v>
          </cell>
          <cell r="AD42">
            <v>91864.16750000001</v>
          </cell>
          <cell r="AF42">
            <v>0.14000000000000001</v>
          </cell>
          <cell r="AG42">
            <v>0</v>
          </cell>
          <cell r="AH42">
            <v>82021.578125</v>
          </cell>
          <cell r="AI42">
            <v>0.125</v>
          </cell>
          <cell r="AK42">
            <v>82021.578125</v>
          </cell>
          <cell r="AM42">
            <v>0.125</v>
          </cell>
          <cell r="AO42">
            <v>-9842.5893750000105</v>
          </cell>
          <cell r="AQ42">
            <v>647785.01333333331</v>
          </cell>
          <cell r="AS42">
            <v>90689.901866666667</v>
          </cell>
          <cell r="AU42">
            <v>0.14000000000000001</v>
          </cell>
          <cell r="AV42">
            <v>0</v>
          </cell>
          <cell r="AW42">
            <v>80973.126666666663</v>
          </cell>
          <cell r="AX42">
            <v>0.125</v>
          </cell>
          <cell r="AZ42">
            <v>80973.126666666663</v>
          </cell>
          <cell r="BB42">
            <v>0.125</v>
          </cell>
          <cell r="BD42">
            <v>-1048.4514583333366</v>
          </cell>
          <cell r="BF42">
            <v>631009.79</v>
          </cell>
          <cell r="BH42">
            <v>88341.370600000009</v>
          </cell>
          <cell r="BJ42">
            <v>0.14000000000000001</v>
          </cell>
          <cell r="BK42">
            <v>0</v>
          </cell>
          <cell r="BL42">
            <v>78876.223750000005</v>
          </cell>
          <cell r="BM42">
            <v>0.125</v>
          </cell>
          <cell r="BO42">
            <v>78876.223750000005</v>
          </cell>
          <cell r="BQ42">
            <v>0.125</v>
          </cell>
          <cell r="BS42">
            <v>-2096.9029166666587</v>
          </cell>
        </row>
        <row r="43">
          <cell r="H43" t="str">
            <v>0500 - St. Mary's / Our Lady of the Isle Parish</v>
          </cell>
          <cell r="L43" t="str">
            <v>Nantucket</v>
          </cell>
          <cell r="N43">
            <v>401531.34</v>
          </cell>
          <cell r="P43">
            <v>644267.3200000003</v>
          </cell>
          <cell r="R43">
            <v>90197.424800000052</v>
          </cell>
          <cell r="T43">
            <v>0.14000000000000001</v>
          </cell>
          <cell r="V43">
            <v>607837.14</v>
          </cell>
          <cell r="X43">
            <v>607837.14</v>
          </cell>
          <cell r="Z43">
            <v>607837.14</v>
          </cell>
          <cell r="AB43">
            <v>626052.23000000021</v>
          </cell>
          <cell r="AD43">
            <v>87647.312200000044</v>
          </cell>
          <cell r="AF43">
            <v>0.14000000000000001</v>
          </cell>
          <cell r="AG43">
            <v>0</v>
          </cell>
          <cell r="AH43">
            <v>78256.528750000027</v>
          </cell>
          <cell r="AI43">
            <v>0.125</v>
          </cell>
          <cell r="AK43">
            <v>78256.528750000027</v>
          </cell>
          <cell r="AM43">
            <v>0.125</v>
          </cell>
          <cell r="AO43">
            <v>-9390.7834500000172</v>
          </cell>
          <cell r="AQ43">
            <v>619980.53333333356</v>
          </cell>
          <cell r="AS43">
            <v>86797.274666666708</v>
          </cell>
          <cell r="AU43">
            <v>0.14000000000000001</v>
          </cell>
          <cell r="AV43">
            <v>0</v>
          </cell>
          <cell r="AW43">
            <v>77497.566666666695</v>
          </cell>
          <cell r="AX43">
            <v>0.125</v>
          </cell>
          <cell r="AZ43">
            <v>77497.566666666695</v>
          </cell>
          <cell r="BB43">
            <v>0.125</v>
          </cell>
          <cell r="BD43">
            <v>-758.96208333333198</v>
          </cell>
          <cell r="BF43">
            <v>607837.14</v>
          </cell>
          <cell r="BH43">
            <v>85097.199600000007</v>
          </cell>
          <cell r="BJ43">
            <v>0.14000000000000001</v>
          </cell>
          <cell r="BK43">
            <v>0</v>
          </cell>
          <cell r="BL43">
            <v>75979.642500000002</v>
          </cell>
          <cell r="BM43">
            <v>0.125</v>
          </cell>
          <cell r="BO43">
            <v>75979.642500000002</v>
          </cell>
          <cell r="BQ43">
            <v>0.125</v>
          </cell>
          <cell r="BS43">
            <v>-1517.9241666666931</v>
          </cell>
        </row>
        <row r="44">
          <cell r="H44" t="str">
            <v>0840 - Our Lady of Mount Carmel Parish</v>
          </cell>
          <cell r="L44" t="str">
            <v>Seekonk</v>
          </cell>
          <cell r="N44">
            <v>661255.44999999995</v>
          </cell>
          <cell r="P44">
            <v>613871.77</v>
          </cell>
          <cell r="R44">
            <v>85942.047800000015</v>
          </cell>
          <cell r="T44">
            <v>0.14000000000000001</v>
          </cell>
          <cell r="V44">
            <v>627393.04</v>
          </cell>
          <cell r="X44">
            <v>627393.04</v>
          </cell>
          <cell r="Z44">
            <v>627393.04</v>
          </cell>
          <cell r="AB44">
            <v>620632.40500000003</v>
          </cell>
          <cell r="AD44">
            <v>86888.536700000011</v>
          </cell>
          <cell r="AF44">
            <v>0.14000000000000001</v>
          </cell>
          <cell r="AG44">
            <v>0</v>
          </cell>
          <cell r="AH44">
            <v>77579.050625000003</v>
          </cell>
          <cell r="AI44">
            <v>0.125</v>
          </cell>
          <cell r="AK44">
            <v>77579.050625000003</v>
          </cell>
          <cell r="AM44">
            <v>0.125</v>
          </cell>
          <cell r="AO44">
            <v>-9309.486075000008</v>
          </cell>
          <cell r="AQ44">
            <v>622885.95000000007</v>
          </cell>
          <cell r="AS44">
            <v>87204.033000000025</v>
          </cell>
          <cell r="AU44">
            <v>0.14000000000000001</v>
          </cell>
          <cell r="AV44">
            <v>0</v>
          </cell>
          <cell r="AW44">
            <v>77860.743750000009</v>
          </cell>
          <cell r="AX44">
            <v>0.125</v>
          </cell>
          <cell r="AZ44">
            <v>77860.743750000009</v>
          </cell>
          <cell r="BB44">
            <v>0.125</v>
          </cell>
          <cell r="BD44">
            <v>281.69312500000524</v>
          </cell>
          <cell r="BF44">
            <v>627393.04</v>
          </cell>
          <cell r="BH44">
            <v>87835.025600000008</v>
          </cell>
          <cell r="BJ44">
            <v>0.14000000000000001</v>
          </cell>
          <cell r="BK44">
            <v>0</v>
          </cell>
          <cell r="BL44">
            <v>78424.13</v>
          </cell>
          <cell r="BM44">
            <v>0.125</v>
          </cell>
          <cell r="BO44">
            <v>78424.13</v>
          </cell>
          <cell r="BQ44">
            <v>0.125</v>
          </cell>
          <cell r="BS44">
            <v>563.38624999999593</v>
          </cell>
        </row>
        <row r="45">
          <cell r="H45" t="str">
            <v>0900 - Holy Cross Parish</v>
          </cell>
          <cell r="L45" t="str">
            <v>South Easton</v>
          </cell>
          <cell r="N45">
            <v>589948.56000000006</v>
          </cell>
          <cell r="P45">
            <v>597550.89000000013</v>
          </cell>
          <cell r="R45">
            <v>83657.124600000025</v>
          </cell>
          <cell r="T45">
            <v>0.14000000000000001</v>
          </cell>
          <cell r="V45">
            <v>641257.63</v>
          </cell>
          <cell r="X45">
            <v>641257.63</v>
          </cell>
          <cell r="Z45">
            <v>641257.63</v>
          </cell>
          <cell r="AB45">
            <v>619404.26</v>
          </cell>
          <cell r="AD45">
            <v>86716.596400000009</v>
          </cell>
          <cell r="AF45">
            <v>0.14000000000000001</v>
          </cell>
          <cell r="AG45">
            <v>0</v>
          </cell>
          <cell r="AH45">
            <v>77425.532500000001</v>
          </cell>
          <cell r="AI45">
            <v>0.125</v>
          </cell>
          <cell r="AK45">
            <v>77425.532500000001</v>
          </cell>
          <cell r="AM45">
            <v>0.125</v>
          </cell>
          <cell r="AO45">
            <v>-9291.0639000000083</v>
          </cell>
          <cell r="AQ45">
            <v>626688.71666666667</v>
          </cell>
          <cell r="AS45">
            <v>87736.420333333343</v>
          </cell>
          <cell r="AU45">
            <v>0.14000000000000001</v>
          </cell>
          <cell r="AV45">
            <v>0</v>
          </cell>
          <cell r="AW45">
            <v>78336.089583333334</v>
          </cell>
          <cell r="AX45">
            <v>0.125</v>
          </cell>
          <cell r="AZ45">
            <v>78336.089583333334</v>
          </cell>
          <cell r="BB45">
            <v>0.125</v>
          </cell>
          <cell r="BD45">
            <v>910.55708333333314</v>
          </cell>
          <cell r="BF45">
            <v>641257.63</v>
          </cell>
          <cell r="BH45">
            <v>89776.068200000009</v>
          </cell>
          <cell r="BJ45">
            <v>0.14000000000000001</v>
          </cell>
          <cell r="BK45">
            <v>0</v>
          </cell>
          <cell r="BL45">
            <v>80157.203750000001</v>
          </cell>
          <cell r="BM45">
            <v>0.125</v>
          </cell>
          <cell r="BO45">
            <v>80157.203750000001</v>
          </cell>
          <cell r="BQ45">
            <v>0.125</v>
          </cell>
          <cell r="BS45">
            <v>1821.1141666666663</v>
          </cell>
        </row>
        <row r="46">
          <cell r="H46" t="str">
            <v>0890 - St. Mary's Parish</v>
          </cell>
          <cell r="L46" t="str">
            <v>South Dartmouth</v>
          </cell>
          <cell r="N46">
            <v>979560.78</v>
          </cell>
          <cell r="P46">
            <v>592947.85000000009</v>
          </cell>
          <cell r="R46">
            <v>83012.699000000022</v>
          </cell>
          <cell r="T46">
            <v>0.14000000000000001</v>
          </cell>
          <cell r="V46">
            <v>583014.13</v>
          </cell>
          <cell r="X46">
            <v>583014.13</v>
          </cell>
          <cell r="Z46">
            <v>583014.13</v>
          </cell>
          <cell r="AB46">
            <v>587980.99</v>
          </cell>
          <cell r="AD46">
            <v>82317.338600000003</v>
          </cell>
          <cell r="AF46">
            <v>0.14000000000000001</v>
          </cell>
          <cell r="AG46">
            <v>0</v>
          </cell>
          <cell r="AH46">
            <v>73497.623749999999</v>
          </cell>
          <cell r="AI46">
            <v>0.125</v>
          </cell>
          <cell r="AK46">
            <v>73497.623749999999</v>
          </cell>
          <cell r="AM46">
            <v>0.125</v>
          </cell>
          <cell r="AO46">
            <v>-8819.7148500000039</v>
          </cell>
          <cell r="AQ46">
            <v>586325.37</v>
          </cell>
          <cell r="AS46">
            <v>82085.551800000001</v>
          </cell>
          <cell r="AU46">
            <v>0.14000000000000001</v>
          </cell>
          <cell r="AV46">
            <v>0</v>
          </cell>
          <cell r="AW46">
            <v>73290.671249999999</v>
          </cell>
          <cell r="AX46">
            <v>0.125</v>
          </cell>
          <cell r="AZ46">
            <v>73290.671249999999</v>
          </cell>
          <cell r="BB46">
            <v>0.125</v>
          </cell>
          <cell r="BD46">
            <v>-206.95249999999942</v>
          </cell>
          <cell r="BF46">
            <v>583014.13</v>
          </cell>
          <cell r="BH46">
            <v>81621.978200000012</v>
          </cell>
          <cell r="BJ46">
            <v>0.14000000000000001</v>
          </cell>
          <cell r="BK46">
            <v>0</v>
          </cell>
          <cell r="BL46">
            <v>72876.766250000001</v>
          </cell>
          <cell r="BM46">
            <v>0.125</v>
          </cell>
          <cell r="BO46">
            <v>72876.766250000001</v>
          </cell>
          <cell r="BQ46">
            <v>0.125</v>
          </cell>
          <cell r="BS46">
            <v>-413.90499999999884</v>
          </cell>
        </row>
        <row r="47">
          <cell r="H47" t="str">
            <v>0590 - St. Anthony of Padua Parish</v>
          </cell>
          <cell r="L47" t="str">
            <v>New Bedford</v>
          </cell>
          <cell r="N47">
            <v>0</v>
          </cell>
          <cell r="P47">
            <v>564625.07999999996</v>
          </cell>
          <cell r="R47">
            <v>79047.511200000008</v>
          </cell>
          <cell r="T47">
            <v>0.14000000000000001</v>
          </cell>
          <cell r="V47">
            <v>567602.47</v>
          </cell>
          <cell r="X47">
            <v>567602.47</v>
          </cell>
          <cell r="Z47">
            <v>567602.47</v>
          </cell>
          <cell r="AB47">
            <v>566113.77499999991</v>
          </cell>
          <cell r="AD47">
            <v>79255.928499999995</v>
          </cell>
          <cell r="AF47">
            <v>0.14000000000000001</v>
          </cell>
          <cell r="AG47">
            <v>0</v>
          </cell>
          <cell r="AH47">
            <v>70764.221874999988</v>
          </cell>
          <cell r="AI47">
            <v>0.125</v>
          </cell>
          <cell r="AK47">
            <v>70764.221874999988</v>
          </cell>
          <cell r="AM47">
            <v>0.125</v>
          </cell>
          <cell r="AO47">
            <v>-8491.7066250000062</v>
          </cell>
          <cell r="AQ47">
            <v>566610.0066666666</v>
          </cell>
          <cell r="AS47">
            <v>79325.400933333338</v>
          </cell>
          <cell r="AU47">
            <v>0.14000000000000001</v>
          </cell>
          <cell r="AV47">
            <v>0</v>
          </cell>
          <cell r="AW47">
            <v>70826.250833333324</v>
          </cell>
          <cell r="AX47">
            <v>0.125</v>
          </cell>
          <cell r="AZ47">
            <v>70826.250833333324</v>
          </cell>
          <cell r="BB47">
            <v>0.125</v>
          </cell>
          <cell r="BD47">
            <v>62.02895833333605</v>
          </cell>
          <cell r="BF47">
            <v>567602.47</v>
          </cell>
          <cell r="BH47">
            <v>79464.34580000001</v>
          </cell>
          <cell r="BJ47">
            <v>0.14000000000000001</v>
          </cell>
          <cell r="BK47">
            <v>0</v>
          </cell>
          <cell r="BL47">
            <v>70950.308749999997</v>
          </cell>
          <cell r="BM47">
            <v>0.125</v>
          </cell>
          <cell r="BO47">
            <v>70950.308749999997</v>
          </cell>
          <cell r="BQ47">
            <v>0.125</v>
          </cell>
          <cell r="BS47">
            <v>124.0579166666721</v>
          </cell>
        </row>
        <row r="48">
          <cell r="H48" t="str">
            <v>0280 - St. John the Evangelist Parish</v>
          </cell>
          <cell r="L48" t="str">
            <v>Attleboro</v>
          </cell>
          <cell r="N48">
            <v>564935.43999999994</v>
          </cell>
          <cell r="P48">
            <v>569065.34999999986</v>
          </cell>
          <cell r="R48">
            <v>79669.14899999999</v>
          </cell>
          <cell r="T48">
            <v>0.14000000000000001</v>
          </cell>
          <cell r="V48">
            <v>551220.03</v>
          </cell>
          <cell r="X48">
            <v>551220.03</v>
          </cell>
          <cell r="Z48">
            <v>551220.03</v>
          </cell>
          <cell r="AB48">
            <v>560142.68999999994</v>
          </cell>
          <cell r="AD48">
            <v>78419.976599999995</v>
          </cell>
          <cell r="AF48">
            <v>0.14000000000000001</v>
          </cell>
          <cell r="AG48">
            <v>0</v>
          </cell>
          <cell r="AH48">
            <v>70017.836249999993</v>
          </cell>
          <cell r="AI48">
            <v>0.125</v>
          </cell>
          <cell r="AK48">
            <v>70017.836249999993</v>
          </cell>
          <cell r="AM48">
            <v>0.125</v>
          </cell>
          <cell r="AO48">
            <v>-8402.1403500000015</v>
          </cell>
          <cell r="AQ48">
            <v>557168.47</v>
          </cell>
          <cell r="AS48">
            <v>78003.585800000001</v>
          </cell>
          <cell r="AU48">
            <v>0.14000000000000001</v>
          </cell>
          <cell r="AV48">
            <v>0</v>
          </cell>
          <cell r="AW48">
            <v>69646.058749999997</v>
          </cell>
          <cell r="AX48">
            <v>0.125</v>
          </cell>
          <cell r="AZ48">
            <v>69646.058749999997</v>
          </cell>
          <cell r="BB48">
            <v>0.125</v>
          </cell>
          <cell r="BD48">
            <v>-371.77749999999651</v>
          </cell>
          <cell r="BF48">
            <v>551220.03</v>
          </cell>
          <cell r="BH48">
            <v>77170.804200000013</v>
          </cell>
          <cell r="BJ48">
            <v>0.14000000000000001</v>
          </cell>
          <cell r="BK48">
            <v>0</v>
          </cell>
          <cell r="BL48">
            <v>68902.503750000003</v>
          </cell>
          <cell r="BM48">
            <v>0.125</v>
          </cell>
          <cell r="BO48">
            <v>68902.503750000003</v>
          </cell>
          <cell r="BQ48">
            <v>0.125</v>
          </cell>
          <cell r="BS48">
            <v>-743.55499999999302</v>
          </cell>
        </row>
        <row r="49">
          <cell r="H49" t="str">
            <v>0780 - St. Joan of Arc Parish</v>
          </cell>
          <cell r="L49" t="str">
            <v>Orleans</v>
          </cell>
          <cell r="N49">
            <v>479652.9</v>
          </cell>
          <cell r="P49">
            <v>465691.51</v>
          </cell>
          <cell r="R49">
            <v>65196.811400000006</v>
          </cell>
          <cell r="T49">
            <v>0.14000000000000001</v>
          </cell>
          <cell r="V49">
            <v>591443.4</v>
          </cell>
          <cell r="X49">
            <v>591443.4</v>
          </cell>
          <cell r="Z49">
            <v>591443.4</v>
          </cell>
          <cell r="AB49">
            <v>528567.45500000007</v>
          </cell>
          <cell r="AD49">
            <v>73999.443700000018</v>
          </cell>
          <cell r="AF49">
            <v>0.14000000000000001</v>
          </cell>
          <cell r="AG49">
            <v>0</v>
          </cell>
          <cell r="AH49">
            <v>66070.931875000009</v>
          </cell>
          <cell r="AI49">
            <v>0.125</v>
          </cell>
          <cell r="AK49">
            <v>66070.931875000009</v>
          </cell>
          <cell r="AM49">
            <v>0.125</v>
          </cell>
          <cell r="AO49">
            <v>-7928.5118250000087</v>
          </cell>
          <cell r="AQ49">
            <v>549526.10333333339</v>
          </cell>
          <cell r="AS49">
            <v>76933.654466666689</v>
          </cell>
          <cell r="AU49">
            <v>0.14000000000000001</v>
          </cell>
          <cell r="AV49">
            <v>0</v>
          </cell>
          <cell r="AW49">
            <v>68690.762916666674</v>
          </cell>
          <cell r="AX49">
            <v>0.125</v>
          </cell>
          <cell r="AZ49">
            <v>68690.762916666674</v>
          </cell>
          <cell r="BB49">
            <v>0.125</v>
          </cell>
          <cell r="BD49">
            <v>2619.8310416666645</v>
          </cell>
          <cell r="BF49">
            <v>591443.4</v>
          </cell>
          <cell r="BH49">
            <v>82802.076000000015</v>
          </cell>
          <cell r="BJ49">
            <v>0.14000000000000001</v>
          </cell>
          <cell r="BK49">
            <v>0</v>
          </cell>
          <cell r="BL49">
            <v>73930.425000000003</v>
          </cell>
          <cell r="BM49">
            <v>0.125</v>
          </cell>
          <cell r="BO49">
            <v>73930.425000000003</v>
          </cell>
          <cell r="BQ49">
            <v>0.125</v>
          </cell>
          <cell r="BS49">
            <v>5239.6620833333291</v>
          </cell>
        </row>
        <row r="50">
          <cell r="H50" t="str">
            <v>0770 - Good Shepherd</v>
          </cell>
          <cell r="L50" t="str">
            <v>Oak Bluffs</v>
          </cell>
          <cell r="N50">
            <v>555982.71</v>
          </cell>
          <cell r="P50">
            <v>542967.21</v>
          </cell>
          <cell r="R50">
            <v>76015.409400000004</v>
          </cell>
          <cell r="T50">
            <v>0.14000000000000001</v>
          </cell>
          <cell r="V50">
            <v>502426.02</v>
          </cell>
          <cell r="X50">
            <v>502426.02</v>
          </cell>
          <cell r="Z50">
            <v>502426.02</v>
          </cell>
          <cell r="AB50">
            <v>522696.61499999999</v>
          </cell>
          <cell r="AD50">
            <v>73177.526100000003</v>
          </cell>
          <cell r="AF50">
            <v>0.14000000000000001</v>
          </cell>
          <cell r="AG50">
            <v>0</v>
          </cell>
          <cell r="AH50">
            <v>65337.076874999999</v>
          </cell>
          <cell r="AI50">
            <v>0.125</v>
          </cell>
          <cell r="AK50">
            <v>65337.076874999999</v>
          </cell>
          <cell r="AM50">
            <v>0.125</v>
          </cell>
          <cell r="AO50">
            <v>-7840.4492250000039</v>
          </cell>
          <cell r="AQ50">
            <v>515939.75</v>
          </cell>
          <cell r="AS50">
            <v>72231.565000000002</v>
          </cell>
          <cell r="AU50">
            <v>0.14000000000000001</v>
          </cell>
          <cell r="AV50">
            <v>0</v>
          </cell>
          <cell r="AW50">
            <v>64492.46875</v>
          </cell>
          <cell r="AX50">
            <v>0.125</v>
          </cell>
          <cell r="AZ50">
            <v>64492.46875</v>
          </cell>
          <cell r="BB50">
            <v>0.125</v>
          </cell>
          <cell r="BD50">
            <v>-844.60812499999884</v>
          </cell>
          <cell r="BF50">
            <v>502426.02</v>
          </cell>
          <cell r="BH50">
            <v>70339.642800000016</v>
          </cell>
          <cell r="BJ50">
            <v>0.14000000000000001</v>
          </cell>
          <cell r="BK50">
            <v>0</v>
          </cell>
          <cell r="BL50">
            <v>62803.252500000002</v>
          </cell>
          <cell r="BM50">
            <v>0.125</v>
          </cell>
          <cell r="BO50">
            <v>62803.252500000002</v>
          </cell>
          <cell r="BQ50">
            <v>0.125</v>
          </cell>
          <cell r="BS50">
            <v>-1689.2162499999977</v>
          </cell>
        </row>
        <row r="51">
          <cell r="H51" t="str">
            <v>0380 - St. Anthony's Parish</v>
          </cell>
          <cell r="L51" t="str">
            <v>East Falmouth</v>
          </cell>
          <cell r="N51">
            <v>428655.17</v>
          </cell>
          <cell r="P51">
            <v>509221.69999999995</v>
          </cell>
          <cell r="R51">
            <v>71291.038</v>
          </cell>
          <cell r="T51">
            <v>0.14000000000000001</v>
          </cell>
          <cell r="V51">
            <v>520312.24</v>
          </cell>
          <cell r="X51">
            <v>520312.24</v>
          </cell>
          <cell r="Z51">
            <v>520312.24</v>
          </cell>
          <cell r="AB51">
            <v>514766.97</v>
          </cell>
          <cell r="AD51">
            <v>72067.375800000009</v>
          </cell>
          <cell r="AF51">
            <v>0.14000000000000001</v>
          </cell>
          <cell r="AG51">
            <v>0</v>
          </cell>
          <cell r="AH51">
            <v>64345.871249999997</v>
          </cell>
          <cell r="AI51">
            <v>0.125</v>
          </cell>
          <cell r="AK51">
            <v>64345.871249999997</v>
          </cell>
          <cell r="AM51">
            <v>0.125</v>
          </cell>
          <cell r="AO51">
            <v>-7721.5045500000124</v>
          </cell>
          <cell r="AQ51">
            <v>516615.39333333331</v>
          </cell>
          <cell r="AS51">
            <v>72326.155066666674</v>
          </cell>
          <cell r="AU51">
            <v>0.14000000000000001</v>
          </cell>
          <cell r="AV51">
            <v>0</v>
          </cell>
          <cell r="AW51">
            <v>64576.924166666664</v>
          </cell>
          <cell r="AX51">
            <v>0.125</v>
          </cell>
          <cell r="AZ51">
            <v>64576.924166666664</v>
          </cell>
          <cell r="BB51">
            <v>0.125</v>
          </cell>
          <cell r="BD51">
            <v>231.05291666666744</v>
          </cell>
          <cell r="BF51">
            <v>520312.24</v>
          </cell>
          <cell r="BH51">
            <v>72843.713600000003</v>
          </cell>
          <cell r="BJ51">
            <v>0.14000000000000001</v>
          </cell>
          <cell r="BK51">
            <v>0</v>
          </cell>
          <cell r="BL51">
            <v>65039.03</v>
          </cell>
          <cell r="BM51">
            <v>0.125</v>
          </cell>
          <cell r="BO51">
            <v>65039.03</v>
          </cell>
          <cell r="BQ51">
            <v>0.125</v>
          </cell>
          <cell r="BS51">
            <v>462.10583333333489</v>
          </cell>
        </row>
        <row r="52">
          <cell r="H52" t="str">
            <v>0040 - Holy Name Parish</v>
          </cell>
          <cell r="L52" t="str">
            <v>Fall River</v>
          </cell>
          <cell r="N52">
            <v>512056.42</v>
          </cell>
          <cell r="P52">
            <v>511620.66000000003</v>
          </cell>
          <cell r="R52">
            <v>71626.892400000012</v>
          </cell>
          <cell r="T52">
            <v>0.14000000000000001</v>
          </cell>
          <cell r="V52">
            <v>505585.64</v>
          </cell>
          <cell r="X52">
            <v>505585.64</v>
          </cell>
          <cell r="Z52">
            <v>505585.64</v>
          </cell>
          <cell r="AB52">
            <v>508603.15</v>
          </cell>
          <cell r="AD52">
            <v>71204.441000000006</v>
          </cell>
          <cell r="AF52">
            <v>0.14000000000000001</v>
          </cell>
          <cell r="AG52">
            <v>0</v>
          </cell>
          <cell r="AH52">
            <v>63575.393750000003</v>
          </cell>
          <cell r="AI52">
            <v>0.125</v>
          </cell>
          <cell r="AK52">
            <v>63575.393750000003</v>
          </cell>
          <cell r="AM52">
            <v>0.125</v>
          </cell>
          <cell r="AO52">
            <v>-7629.0472500000033</v>
          </cell>
          <cell r="AQ52">
            <v>507597.3133333333</v>
          </cell>
          <cell r="AS52">
            <v>71063.623866666661</v>
          </cell>
          <cell r="AU52">
            <v>0.14000000000000001</v>
          </cell>
          <cell r="AV52">
            <v>0</v>
          </cell>
          <cell r="AW52">
            <v>63449.664166666662</v>
          </cell>
          <cell r="AX52">
            <v>0.125</v>
          </cell>
          <cell r="AZ52">
            <v>63449.664166666662</v>
          </cell>
          <cell r="BB52">
            <v>0.125</v>
          </cell>
          <cell r="BD52">
            <v>-125.729583333341</v>
          </cell>
          <cell r="BF52">
            <v>505585.63999999996</v>
          </cell>
          <cell r="BH52">
            <v>70781.989600000001</v>
          </cell>
          <cell r="BJ52">
            <v>0.14000000000000001</v>
          </cell>
          <cell r="BK52">
            <v>0</v>
          </cell>
          <cell r="BL52">
            <v>63198.204999999994</v>
          </cell>
          <cell r="BM52">
            <v>0.125</v>
          </cell>
          <cell r="BO52">
            <v>63198.204999999994</v>
          </cell>
          <cell r="BQ52">
            <v>0.125</v>
          </cell>
          <cell r="BS52">
            <v>-251.45916666666744</v>
          </cell>
        </row>
        <row r="53">
          <cell r="H53" t="str">
            <v>1060 - St. Patrick's Parish</v>
          </cell>
          <cell r="L53" t="str">
            <v>Wareham</v>
          </cell>
          <cell r="N53">
            <v>0</v>
          </cell>
          <cell r="P53">
            <v>500165.00999999995</v>
          </cell>
          <cell r="R53">
            <v>70023.1014</v>
          </cell>
          <cell r="T53">
            <v>0.14000000000000001</v>
          </cell>
          <cell r="V53">
            <v>504418.12</v>
          </cell>
          <cell r="X53">
            <v>504418.12</v>
          </cell>
          <cell r="Z53">
            <v>504418.12</v>
          </cell>
          <cell r="AB53">
            <v>502291.56499999994</v>
          </cell>
          <cell r="AD53">
            <v>70320.819099999993</v>
          </cell>
          <cell r="AF53">
            <v>0.14000000000000001</v>
          </cell>
          <cell r="AG53">
            <v>0</v>
          </cell>
          <cell r="AH53">
            <v>62786.445624999993</v>
          </cell>
          <cell r="AI53">
            <v>0.125</v>
          </cell>
          <cell r="AK53">
            <v>62786.445624999993</v>
          </cell>
          <cell r="AM53">
            <v>0.125</v>
          </cell>
          <cell r="AO53">
            <v>-7534.3734750000003</v>
          </cell>
          <cell r="AQ53">
            <v>503000.41666666669</v>
          </cell>
          <cell r="AS53">
            <v>70420.058333333349</v>
          </cell>
          <cell r="AU53">
            <v>0.14000000000000001</v>
          </cell>
          <cell r="AV53">
            <v>0</v>
          </cell>
          <cell r="AW53">
            <v>62875.052083333336</v>
          </cell>
          <cell r="AX53">
            <v>0.125</v>
          </cell>
          <cell r="AZ53">
            <v>62875.052083333336</v>
          </cell>
          <cell r="BB53">
            <v>0.125</v>
          </cell>
          <cell r="BD53">
            <v>88.606458333342744</v>
          </cell>
          <cell r="BF53">
            <v>504418.11999999994</v>
          </cell>
          <cell r="BH53">
            <v>70618.536800000002</v>
          </cell>
          <cell r="BJ53">
            <v>0.14000000000000001</v>
          </cell>
          <cell r="BK53">
            <v>0</v>
          </cell>
          <cell r="BL53">
            <v>63052.264999999992</v>
          </cell>
          <cell r="BM53">
            <v>0.125</v>
          </cell>
          <cell r="BO53">
            <v>63052.264999999992</v>
          </cell>
          <cell r="BQ53">
            <v>0.125</v>
          </cell>
          <cell r="BS53">
            <v>177.21291666665638</v>
          </cell>
        </row>
        <row r="54">
          <cell r="H54" t="str">
            <v>0820 - St. Ann's Parish</v>
          </cell>
          <cell r="L54" t="str">
            <v>Raynham</v>
          </cell>
          <cell r="N54">
            <v>453285.73</v>
          </cell>
          <cell r="P54">
            <v>443705.53</v>
          </cell>
          <cell r="R54">
            <v>62118.774200000007</v>
          </cell>
          <cell r="T54">
            <v>0.14000000000000001</v>
          </cell>
          <cell r="V54">
            <v>494097.94</v>
          </cell>
          <cell r="X54">
            <v>494097.94</v>
          </cell>
          <cell r="Z54">
            <v>494097.94</v>
          </cell>
          <cell r="AB54">
            <v>468901.73499999999</v>
          </cell>
          <cell r="AD54">
            <v>65646.242899999997</v>
          </cell>
          <cell r="AF54">
            <v>0.13999999999999999</v>
          </cell>
          <cell r="AG54">
            <v>0</v>
          </cell>
          <cell r="AH54">
            <v>58612.716874999998</v>
          </cell>
          <cell r="AI54">
            <v>0.125</v>
          </cell>
          <cell r="AK54">
            <v>58612.716874999998</v>
          </cell>
          <cell r="AM54">
            <v>0.125</v>
          </cell>
          <cell r="AO54">
            <v>-7033.5260249999992</v>
          </cell>
          <cell r="AQ54">
            <v>477300.47</v>
          </cell>
          <cell r="AS54">
            <v>66822.065799999997</v>
          </cell>
          <cell r="AU54">
            <v>0.14000000000000001</v>
          </cell>
          <cell r="AV54">
            <v>0</v>
          </cell>
          <cell r="AW54">
            <v>59662.558749999997</v>
          </cell>
          <cell r="AX54">
            <v>0.125</v>
          </cell>
          <cell r="AZ54">
            <v>59662.558749999997</v>
          </cell>
          <cell r="BB54">
            <v>0.125</v>
          </cell>
          <cell r="BD54">
            <v>1049.8418749999983</v>
          </cell>
          <cell r="BF54">
            <v>494097.94</v>
          </cell>
          <cell r="BH54">
            <v>69173.71160000001</v>
          </cell>
          <cell r="BJ54">
            <v>0.14000000000000001</v>
          </cell>
          <cell r="BK54">
            <v>0</v>
          </cell>
          <cell r="BL54">
            <v>61762.2425</v>
          </cell>
          <cell r="BM54">
            <v>0.125</v>
          </cell>
          <cell r="BO54">
            <v>61762.2425</v>
          </cell>
          <cell r="BQ54">
            <v>0.125</v>
          </cell>
          <cell r="BS54">
            <v>2099.6837500000038</v>
          </cell>
        </row>
        <row r="55">
          <cell r="H55" t="str">
            <v>0760 - St. Mary's Parish</v>
          </cell>
          <cell r="L55" t="str">
            <v>Norton</v>
          </cell>
          <cell r="N55">
            <v>680963.61</v>
          </cell>
          <cell r="P55">
            <v>487535.41000000003</v>
          </cell>
          <cell r="R55">
            <v>68254.957400000014</v>
          </cell>
          <cell r="T55">
            <v>0.14000000000000001</v>
          </cell>
          <cell r="V55">
            <v>438896.41</v>
          </cell>
          <cell r="X55">
            <v>438896.41</v>
          </cell>
          <cell r="Z55">
            <v>438896.41</v>
          </cell>
          <cell r="AB55">
            <v>463215.91000000003</v>
          </cell>
          <cell r="AD55">
            <v>64850.227400000011</v>
          </cell>
          <cell r="AF55">
            <v>0.14000000000000001</v>
          </cell>
          <cell r="AG55">
            <v>0</v>
          </cell>
          <cell r="AH55">
            <v>57901.988750000004</v>
          </cell>
          <cell r="AI55">
            <v>0.125</v>
          </cell>
          <cell r="AK55">
            <v>57901.988750000004</v>
          </cell>
          <cell r="AM55">
            <v>0.125</v>
          </cell>
          <cell r="AO55">
            <v>-6948.2386500000066</v>
          </cell>
          <cell r="AQ55">
            <v>455109.41</v>
          </cell>
          <cell r="AS55">
            <v>63715.3174</v>
          </cell>
          <cell r="AU55">
            <v>0.14000000000000001</v>
          </cell>
          <cell r="AV55">
            <v>0</v>
          </cell>
          <cell r="AW55">
            <v>56888.676249999997</v>
          </cell>
          <cell r="AX55">
            <v>0.125</v>
          </cell>
          <cell r="AZ55">
            <v>56888.676249999997</v>
          </cell>
          <cell r="BB55">
            <v>0.125</v>
          </cell>
          <cell r="BD55">
            <v>-1013.3125000000073</v>
          </cell>
          <cell r="BF55">
            <v>438896.41</v>
          </cell>
          <cell r="BH55">
            <v>61445.4974</v>
          </cell>
          <cell r="BJ55">
            <v>0.14000000000000001</v>
          </cell>
          <cell r="BK55">
            <v>0</v>
          </cell>
          <cell r="BL55">
            <v>54862.051249999997</v>
          </cell>
          <cell r="BM55">
            <v>0.125</v>
          </cell>
          <cell r="BO55">
            <v>54862.051249999997</v>
          </cell>
          <cell r="BQ55">
            <v>0.125</v>
          </cell>
          <cell r="BS55">
            <v>-2026.625</v>
          </cell>
        </row>
        <row r="56">
          <cell r="H56" t="str">
            <v>0550 - Our Lady of Mount Carmel Parish</v>
          </cell>
          <cell r="L56" t="str">
            <v>New Bedford</v>
          </cell>
          <cell r="N56">
            <v>446990.09</v>
          </cell>
          <cell r="P56">
            <v>417663.86000000004</v>
          </cell>
          <cell r="R56">
            <v>58472.940400000014</v>
          </cell>
          <cell r="T56">
            <v>0.14000000000000001</v>
          </cell>
          <cell r="V56">
            <v>507396.43</v>
          </cell>
          <cell r="X56">
            <v>507396.43</v>
          </cell>
          <cell r="Z56">
            <v>507396.43</v>
          </cell>
          <cell r="AB56">
            <v>462530.14500000002</v>
          </cell>
          <cell r="AD56">
            <v>64754.220300000008</v>
          </cell>
          <cell r="AF56">
            <v>0.14000000000000001</v>
          </cell>
          <cell r="AG56">
            <v>0</v>
          </cell>
          <cell r="AH56">
            <v>57816.268125000002</v>
          </cell>
          <cell r="AI56">
            <v>0.125</v>
          </cell>
          <cell r="AK56">
            <v>57816.268125000002</v>
          </cell>
          <cell r="AM56">
            <v>0.125</v>
          </cell>
          <cell r="AO56">
            <v>-6937.9521750000058</v>
          </cell>
          <cell r="AQ56">
            <v>477485.5733333333</v>
          </cell>
          <cell r="AS56">
            <v>66847.980266666666</v>
          </cell>
          <cell r="AU56">
            <v>0.14000000000000001</v>
          </cell>
          <cell r="AV56">
            <v>0</v>
          </cell>
          <cell r="AW56">
            <v>59685.696666666663</v>
          </cell>
          <cell r="AX56">
            <v>0.125</v>
          </cell>
          <cell r="AZ56">
            <v>59685.696666666663</v>
          </cell>
          <cell r="BB56">
            <v>0.125</v>
          </cell>
          <cell r="BD56">
            <v>1869.4285416666607</v>
          </cell>
          <cell r="BF56">
            <v>507396.43</v>
          </cell>
          <cell r="BH56">
            <v>71035.500200000009</v>
          </cell>
          <cell r="BJ56">
            <v>0.14000000000000001</v>
          </cell>
          <cell r="BK56">
            <v>0</v>
          </cell>
          <cell r="BL56">
            <v>63424.553749999999</v>
          </cell>
          <cell r="BM56">
            <v>0.125</v>
          </cell>
          <cell r="BO56">
            <v>63424.553749999999</v>
          </cell>
          <cell r="BQ56">
            <v>0.125</v>
          </cell>
          <cell r="BS56">
            <v>3738.857083333336</v>
          </cell>
        </row>
        <row r="57">
          <cell r="H57" t="str">
            <v>0750 - St. Elizabeth Seton Parish</v>
          </cell>
          <cell r="L57" t="str">
            <v>North Falmouth</v>
          </cell>
          <cell r="N57">
            <v>466560.29</v>
          </cell>
          <cell r="P57">
            <v>467601.14999999997</v>
          </cell>
          <cell r="R57">
            <v>65464.161</v>
          </cell>
          <cell r="T57">
            <v>0.14000000000000001</v>
          </cell>
          <cell r="V57">
            <v>453808.06</v>
          </cell>
          <cell r="X57">
            <v>453808.06</v>
          </cell>
          <cell r="Z57">
            <v>453808.06</v>
          </cell>
          <cell r="AB57">
            <v>460704.60499999998</v>
          </cell>
          <cell r="AD57">
            <v>64498.644700000004</v>
          </cell>
          <cell r="AF57">
            <v>0.14000000000000001</v>
          </cell>
          <cell r="AG57">
            <v>0</v>
          </cell>
          <cell r="AH57">
            <v>57588.075624999998</v>
          </cell>
          <cell r="AI57">
            <v>0.125</v>
          </cell>
          <cell r="AK57">
            <v>57588.075624999998</v>
          </cell>
          <cell r="AM57">
            <v>0.125</v>
          </cell>
          <cell r="AO57">
            <v>-6910.5690750000067</v>
          </cell>
          <cell r="AQ57">
            <v>458405.75666666665</v>
          </cell>
          <cell r="AS57">
            <v>64176.805933333337</v>
          </cell>
          <cell r="AU57">
            <v>0.14000000000000001</v>
          </cell>
          <cell r="AV57">
            <v>0</v>
          </cell>
          <cell r="AW57">
            <v>57300.719583333332</v>
          </cell>
          <cell r="AX57">
            <v>0.125</v>
          </cell>
          <cell r="AZ57">
            <v>57300.719583333332</v>
          </cell>
          <cell r="BB57">
            <v>0.125</v>
          </cell>
          <cell r="BD57">
            <v>-287.35604166666599</v>
          </cell>
          <cell r="BF57">
            <v>453808.06</v>
          </cell>
          <cell r="BH57">
            <v>63533.128400000009</v>
          </cell>
          <cell r="BJ57">
            <v>0.14000000000000001</v>
          </cell>
          <cell r="BK57">
            <v>0</v>
          </cell>
          <cell r="BL57">
            <v>56726.0075</v>
          </cell>
          <cell r="BM57">
            <v>0.125</v>
          </cell>
          <cell r="BO57">
            <v>56726.0075</v>
          </cell>
          <cell r="BQ57">
            <v>0.125</v>
          </cell>
          <cell r="BS57">
            <v>-574.71208333333198</v>
          </cell>
        </row>
        <row r="58">
          <cell r="H58" t="str">
            <v>0360 - Holy Redeemer Parish</v>
          </cell>
          <cell r="L58" t="str">
            <v>Chatham</v>
          </cell>
          <cell r="N58">
            <v>448393.6</v>
          </cell>
          <cell r="P58">
            <v>472078.71</v>
          </cell>
          <cell r="R58">
            <v>66091.019400000005</v>
          </cell>
          <cell r="T58">
            <v>0.14000000000000001</v>
          </cell>
          <cell r="V58">
            <v>447935.8</v>
          </cell>
          <cell r="X58">
            <v>447935.8</v>
          </cell>
          <cell r="Z58">
            <v>447935.8</v>
          </cell>
          <cell r="AB58">
            <v>460007.255</v>
          </cell>
          <cell r="AD58">
            <v>64401.015700000004</v>
          </cell>
          <cell r="AF58">
            <v>0.14000000000000001</v>
          </cell>
          <cell r="AG58">
            <v>0</v>
          </cell>
          <cell r="AH58">
            <v>57500.906875000001</v>
          </cell>
          <cell r="AI58">
            <v>0.125</v>
          </cell>
          <cell r="AK58">
            <v>57500.906875000001</v>
          </cell>
          <cell r="AM58">
            <v>0.125</v>
          </cell>
          <cell r="AO58">
            <v>-6900.108825000003</v>
          </cell>
          <cell r="AQ58">
            <v>455983.4366666667</v>
          </cell>
          <cell r="AS58">
            <v>63837.681133333346</v>
          </cell>
          <cell r="AU58">
            <v>0.14000000000000001</v>
          </cell>
          <cell r="AV58">
            <v>0</v>
          </cell>
          <cell r="AW58">
            <v>56997.929583333338</v>
          </cell>
          <cell r="AX58">
            <v>0.125</v>
          </cell>
          <cell r="AZ58">
            <v>56997.929583333338</v>
          </cell>
          <cell r="BB58">
            <v>0.125</v>
          </cell>
          <cell r="BD58">
            <v>-502.9772916666625</v>
          </cell>
          <cell r="BF58">
            <v>447935.8</v>
          </cell>
          <cell r="BH58">
            <v>62711.012000000002</v>
          </cell>
          <cell r="BJ58">
            <v>0.14000000000000001</v>
          </cell>
          <cell r="BK58">
            <v>0</v>
          </cell>
          <cell r="BL58">
            <v>55991.974999999999</v>
          </cell>
          <cell r="BM58">
            <v>0.125</v>
          </cell>
          <cell r="BO58">
            <v>55991.974999999999</v>
          </cell>
          <cell r="BQ58">
            <v>0.125</v>
          </cell>
          <cell r="BS58">
            <v>-1005.9545833333395</v>
          </cell>
        </row>
        <row r="59">
          <cell r="H59" t="str">
            <v>0390 - St. John Neumann Parish</v>
          </cell>
          <cell r="L59" t="str">
            <v>East Freetown</v>
          </cell>
          <cell r="N59">
            <v>530352.44999999995</v>
          </cell>
          <cell r="P59">
            <v>482269.49</v>
          </cell>
          <cell r="R59">
            <v>67517.728600000002</v>
          </cell>
          <cell r="T59">
            <v>0.14000000000000001</v>
          </cell>
          <cell r="V59">
            <v>437216.98</v>
          </cell>
          <cell r="X59">
            <v>437216.98</v>
          </cell>
          <cell r="Z59">
            <v>437216.98</v>
          </cell>
          <cell r="AB59">
            <v>459743.23499999999</v>
          </cell>
          <cell r="AD59">
            <v>64364.052900000002</v>
          </cell>
          <cell r="AF59">
            <v>0.14000000000000001</v>
          </cell>
          <cell r="AG59">
            <v>0</v>
          </cell>
          <cell r="AH59">
            <v>57467.904374999998</v>
          </cell>
          <cell r="AI59">
            <v>0.125</v>
          </cell>
          <cell r="AK59">
            <v>57467.904374999998</v>
          </cell>
          <cell r="AM59">
            <v>0.125</v>
          </cell>
          <cell r="AO59">
            <v>-6896.1485250000042</v>
          </cell>
          <cell r="AQ59">
            <v>452234.48333333334</v>
          </cell>
          <cell r="AS59">
            <v>63312.827666666672</v>
          </cell>
          <cell r="AU59">
            <v>0.14000000000000001</v>
          </cell>
          <cell r="AV59">
            <v>0</v>
          </cell>
          <cell r="AW59">
            <v>56529.310416666667</v>
          </cell>
          <cell r="AX59">
            <v>0.125</v>
          </cell>
          <cell r="AZ59">
            <v>56529.310416666667</v>
          </cell>
          <cell r="BB59">
            <v>0.125</v>
          </cell>
          <cell r="BD59">
            <v>-938.5939583333311</v>
          </cell>
          <cell r="BF59">
            <v>437216.98</v>
          </cell>
          <cell r="BH59">
            <v>61210.377200000003</v>
          </cell>
          <cell r="BJ59">
            <v>0.14000000000000001</v>
          </cell>
          <cell r="BK59">
            <v>0</v>
          </cell>
          <cell r="BL59">
            <v>54652.122499999998</v>
          </cell>
          <cell r="BM59">
            <v>0.125</v>
          </cell>
          <cell r="BO59">
            <v>54652.122499999998</v>
          </cell>
          <cell r="BQ59">
            <v>0.125</v>
          </cell>
          <cell r="BS59">
            <v>-1877.1879166666695</v>
          </cell>
        </row>
        <row r="60">
          <cell r="H60" t="str">
            <v>0720 - St. Julie Billiart Parish</v>
          </cell>
          <cell r="L60" t="str">
            <v>North Dartmouth</v>
          </cell>
          <cell r="N60">
            <v>457136.64000000001</v>
          </cell>
          <cell r="P60">
            <v>420930.11</v>
          </cell>
          <cell r="R60">
            <v>58930.215400000001</v>
          </cell>
          <cell r="T60">
            <v>0.14000000000000001</v>
          </cell>
          <cell r="V60">
            <v>460065.72</v>
          </cell>
          <cell r="X60">
            <v>460065.72</v>
          </cell>
          <cell r="Z60">
            <v>460065.72</v>
          </cell>
          <cell r="AB60">
            <v>440497.91499999998</v>
          </cell>
          <cell r="AD60">
            <v>61669.708100000003</v>
          </cell>
          <cell r="AF60">
            <v>0.14000000000000001</v>
          </cell>
          <cell r="AG60">
            <v>0</v>
          </cell>
          <cell r="AH60">
            <v>55062.239374999997</v>
          </cell>
          <cell r="AI60">
            <v>0.125</v>
          </cell>
          <cell r="AK60">
            <v>55062.239374999997</v>
          </cell>
          <cell r="AM60">
            <v>0.125</v>
          </cell>
          <cell r="AO60">
            <v>-6607.4687250000061</v>
          </cell>
          <cell r="AQ60">
            <v>447020.5166666666</v>
          </cell>
          <cell r="AS60">
            <v>62582.872333333333</v>
          </cell>
          <cell r="AU60">
            <v>0.14000000000000001</v>
          </cell>
          <cell r="AV60">
            <v>0</v>
          </cell>
          <cell r="AW60">
            <v>55877.564583333326</v>
          </cell>
          <cell r="AX60">
            <v>0.125</v>
          </cell>
          <cell r="AZ60">
            <v>55877.564583333326</v>
          </cell>
          <cell r="BB60">
            <v>0.125</v>
          </cell>
          <cell r="BD60">
            <v>815.32520833332819</v>
          </cell>
          <cell r="BF60">
            <v>460065.72</v>
          </cell>
          <cell r="BH60">
            <v>64409.200799999999</v>
          </cell>
          <cell r="BJ60">
            <v>0.14000000000000001</v>
          </cell>
          <cell r="BK60">
            <v>0</v>
          </cell>
          <cell r="BL60">
            <v>57508.214999999997</v>
          </cell>
          <cell r="BM60">
            <v>0.125</v>
          </cell>
          <cell r="BO60">
            <v>57508.214999999997</v>
          </cell>
          <cell r="BQ60">
            <v>0.125</v>
          </cell>
          <cell r="BS60">
            <v>1630.6504166666709</v>
          </cell>
        </row>
        <row r="61">
          <cell r="H61" t="str">
            <v>0010 - Cathedral of St. Mary of the Assumption</v>
          </cell>
          <cell r="L61" t="str">
            <v>Fall River</v>
          </cell>
          <cell r="N61">
            <v>498707.57999999996</v>
          </cell>
          <cell r="P61">
            <v>536767.76</v>
          </cell>
          <cell r="R61">
            <v>75147.486400000009</v>
          </cell>
          <cell r="T61">
            <v>0.14000000000000001</v>
          </cell>
          <cell r="V61">
            <v>338040.13</v>
          </cell>
          <cell r="X61">
            <v>338040.13</v>
          </cell>
          <cell r="Z61">
            <v>338040.13</v>
          </cell>
          <cell r="AB61">
            <v>437403.94500000001</v>
          </cell>
          <cell r="AD61">
            <v>61236.55230000001</v>
          </cell>
          <cell r="AF61">
            <v>0.14000000000000001</v>
          </cell>
          <cell r="AG61">
            <v>0</v>
          </cell>
          <cell r="AH61">
            <v>54675.493125000001</v>
          </cell>
          <cell r="AI61">
            <v>0.125</v>
          </cell>
          <cell r="AK61">
            <v>54675.493125000001</v>
          </cell>
          <cell r="AM61">
            <v>0.125</v>
          </cell>
          <cell r="AO61">
            <v>-6561.0591750000094</v>
          </cell>
          <cell r="AQ61">
            <v>404282.67333333334</v>
          </cell>
          <cell r="AS61">
            <v>56599.57426666667</v>
          </cell>
          <cell r="AU61">
            <v>0.14000000000000001</v>
          </cell>
          <cell r="AV61">
            <v>0</v>
          </cell>
          <cell r="AW61">
            <v>50535.334166666667</v>
          </cell>
          <cell r="AX61">
            <v>0.125</v>
          </cell>
          <cell r="AZ61">
            <v>50535.334166666667</v>
          </cell>
          <cell r="BB61">
            <v>0.125</v>
          </cell>
          <cell r="BD61">
            <v>-4140.1589583333334</v>
          </cell>
          <cell r="BF61">
            <v>338040.13</v>
          </cell>
          <cell r="BH61">
            <v>37184.414300000004</v>
          </cell>
          <cell r="BJ61">
            <v>0.11000000000000001</v>
          </cell>
          <cell r="BK61">
            <v>0</v>
          </cell>
          <cell r="BL61">
            <v>42255.016250000001</v>
          </cell>
          <cell r="BM61">
            <v>0.125</v>
          </cell>
          <cell r="BO61">
            <v>42255.016250000001</v>
          </cell>
          <cell r="BQ61">
            <v>0.125</v>
          </cell>
          <cell r="BS61">
            <v>-8280.3179166666669</v>
          </cell>
        </row>
        <row r="62">
          <cell r="H62" t="str">
            <v>0680 - St. Mary's Parish</v>
          </cell>
          <cell r="L62" t="str">
            <v>New Bedford</v>
          </cell>
          <cell r="N62">
            <v>505329.66</v>
          </cell>
          <cell r="P62">
            <v>460262.57000000007</v>
          </cell>
          <cell r="R62">
            <v>64436.759800000014</v>
          </cell>
          <cell r="T62">
            <v>0.14000000000000001</v>
          </cell>
          <cell r="V62">
            <v>387104.93</v>
          </cell>
          <cell r="X62">
            <v>387104.93</v>
          </cell>
          <cell r="Z62">
            <v>387104.93</v>
          </cell>
          <cell r="AB62">
            <v>423683.75</v>
          </cell>
          <cell r="AD62">
            <v>59315.725000000006</v>
          </cell>
          <cell r="AF62">
            <v>0.14000000000000001</v>
          </cell>
          <cell r="AG62">
            <v>0</v>
          </cell>
          <cell r="AH62">
            <v>52960.46875</v>
          </cell>
          <cell r="AI62">
            <v>0.125</v>
          </cell>
          <cell r="AK62">
            <v>52960.46875</v>
          </cell>
          <cell r="AM62">
            <v>0.125</v>
          </cell>
          <cell r="AO62">
            <v>-6355.2562500000058</v>
          </cell>
          <cell r="AQ62">
            <v>411490.81</v>
          </cell>
          <cell r="AS62">
            <v>57608.713400000008</v>
          </cell>
          <cell r="AU62">
            <v>0.14000000000000001</v>
          </cell>
          <cell r="AV62">
            <v>0</v>
          </cell>
          <cell r="AW62">
            <v>51436.35125</v>
          </cell>
          <cell r="AX62">
            <v>0.125</v>
          </cell>
          <cell r="AZ62">
            <v>51436.35125</v>
          </cell>
          <cell r="BB62">
            <v>0.125</v>
          </cell>
          <cell r="BD62">
            <v>-1524.1175000000003</v>
          </cell>
          <cell r="BF62">
            <v>387104.93</v>
          </cell>
          <cell r="BH62">
            <v>42581.542300000001</v>
          </cell>
          <cell r="BJ62">
            <v>0.11</v>
          </cell>
          <cell r="BK62">
            <v>0</v>
          </cell>
          <cell r="BL62">
            <v>48388.116249999999</v>
          </cell>
          <cell r="BM62">
            <v>0.125</v>
          </cell>
          <cell r="BO62">
            <v>48388.116249999999</v>
          </cell>
          <cell r="BQ62">
            <v>0.125</v>
          </cell>
          <cell r="BS62">
            <v>-3048.2350000000006</v>
          </cell>
        </row>
        <row r="63">
          <cell r="H63" t="str">
            <v>0300 - Our Lady Queen of Martyrs</v>
          </cell>
          <cell r="L63" t="str">
            <v>Seekonk</v>
          </cell>
          <cell r="N63">
            <v>415231.82</v>
          </cell>
          <cell r="P63">
            <v>421018.82999999996</v>
          </cell>
          <cell r="R63">
            <v>58942.636200000001</v>
          </cell>
          <cell r="T63">
            <v>0.14000000000000001</v>
          </cell>
          <cell r="V63">
            <v>415648.53</v>
          </cell>
          <cell r="X63">
            <v>415648.53</v>
          </cell>
          <cell r="Z63">
            <v>415648.53</v>
          </cell>
          <cell r="AB63">
            <v>418333.68</v>
          </cell>
          <cell r="AD63">
            <v>58566.715200000006</v>
          </cell>
          <cell r="AF63">
            <v>0.14000000000000001</v>
          </cell>
          <cell r="AG63">
            <v>0</v>
          </cell>
          <cell r="AH63">
            <v>52291.71</v>
          </cell>
          <cell r="AI63">
            <v>0.125</v>
          </cell>
          <cell r="AK63">
            <v>52291.71</v>
          </cell>
          <cell r="AM63">
            <v>0.125</v>
          </cell>
          <cell r="AO63">
            <v>-6275.0052000000069</v>
          </cell>
          <cell r="AQ63">
            <v>417438.63000000006</v>
          </cell>
          <cell r="AS63">
            <v>58441.408200000013</v>
          </cell>
          <cell r="AU63">
            <v>0.14000000000000001</v>
          </cell>
          <cell r="AV63">
            <v>0</v>
          </cell>
          <cell r="AW63">
            <v>52179.828750000008</v>
          </cell>
          <cell r="AX63">
            <v>0.125</v>
          </cell>
          <cell r="AZ63">
            <v>52179.828750000008</v>
          </cell>
          <cell r="BB63">
            <v>0.125</v>
          </cell>
          <cell r="BD63">
            <v>-111.88124999999127</v>
          </cell>
          <cell r="BF63">
            <v>415648.53</v>
          </cell>
          <cell r="BH63">
            <v>58190.794200000011</v>
          </cell>
          <cell r="BJ63">
            <v>0.14000000000000001</v>
          </cell>
          <cell r="BK63">
            <v>0</v>
          </cell>
          <cell r="BL63">
            <v>51956.066250000003</v>
          </cell>
          <cell r="BM63">
            <v>0.125</v>
          </cell>
          <cell r="BO63">
            <v>51956.066250000003</v>
          </cell>
          <cell r="BQ63">
            <v>0.125</v>
          </cell>
          <cell r="BS63">
            <v>-223.76250000000437</v>
          </cell>
        </row>
        <row r="64">
          <cell r="H64" t="str">
            <v>0800 - St. John the Evangelist Parish</v>
          </cell>
          <cell r="L64" t="str">
            <v>Pocasset</v>
          </cell>
          <cell r="N64">
            <v>376838.73</v>
          </cell>
          <cell r="P64">
            <v>391522.38</v>
          </cell>
          <cell r="R64">
            <v>43067.461799999997</v>
          </cell>
          <cell r="T64">
            <v>0.10999999999999999</v>
          </cell>
          <cell r="V64">
            <v>430960.74</v>
          </cell>
          <cell r="X64">
            <v>430960.74</v>
          </cell>
          <cell r="Z64">
            <v>430960.74</v>
          </cell>
          <cell r="AB64">
            <v>411241.56</v>
          </cell>
          <cell r="AD64">
            <v>57573.818400000004</v>
          </cell>
          <cell r="AF64">
            <v>0.14000000000000001</v>
          </cell>
          <cell r="AG64">
            <v>0</v>
          </cell>
          <cell r="AH64">
            <v>51405.195</v>
          </cell>
          <cell r="AI64">
            <v>0.125</v>
          </cell>
          <cell r="AK64">
            <v>51405.195</v>
          </cell>
          <cell r="AM64">
            <v>0.125</v>
          </cell>
          <cell r="AO64">
            <v>-6168.623400000004</v>
          </cell>
          <cell r="AQ64">
            <v>417814.61999999994</v>
          </cell>
          <cell r="AS64">
            <v>58494.046799999996</v>
          </cell>
          <cell r="AU64">
            <v>0.14000000000000001</v>
          </cell>
          <cell r="AV64">
            <v>0</v>
          </cell>
          <cell r="AW64">
            <v>52226.827499999992</v>
          </cell>
          <cell r="AX64">
            <v>0.125</v>
          </cell>
          <cell r="AZ64">
            <v>52226.827499999992</v>
          </cell>
          <cell r="BB64">
            <v>0.125</v>
          </cell>
          <cell r="BD64">
            <v>821.63249999999243</v>
          </cell>
          <cell r="BF64">
            <v>430960.74</v>
          </cell>
          <cell r="BH64">
            <v>60334.503600000004</v>
          </cell>
          <cell r="BJ64">
            <v>0.14000000000000001</v>
          </cell>
          <cell r="BK64">
            <v>0</v>
          </cell>
          <cell r="BL64">
            <v>53870.092499999999</v>
          </cell>
          <cell r="BM64">
            <v>0.125</v>
          </cell>
          <cell r="BO64">
            <v>53870.092499999999</v>
          </cell>
          <cell r="BQ64">
            <v>0.125</v>
          </cell>
          <cell r="BS64">
            <v>1643.2650000000067</v>
          </cell>
        </row>
        <row r="65">
          <cell r="H65" t="str">
            <v>0030 - Espirito Santo Parish</v>
          </cell>
          <cell r="L65" t="str">
            <v>Fall River</v>
          </cell>
          <cell r="N65">
            <v>466704.75</v>
          </cell>
          <cell r="P65">
            <v>373944.54</v>
          </cell>
          <cell r="R65">
            <v>41133.899399999995</v>
          </cell>
          <cell r="T65">
            <v>0.10999999999999999</v>
          </cell>
          <cell r="V65">
            <v>387482.18</v>
          </cell>
          <cell r="X65">
            <v>387482.18</v>
          </cell>
          <cell r="Z65">
            <v>387482.18</v>
          </cell>
          <cell r="AB65">
            <v>380713.36</v>
          </cell>
          <cell r="AD65">
            <v>41878.469599999997</v>
          </cell>
          <cell r="AF65">
            <v>0.11</v>
          </cell>
          <cell r="AG65">
            <v>0</v>
          </cell>
          <cell r="AH65">
            <v>47589.17</v>
          </cell>
          <cell r="AI65">
            <v>0.125</v>
          </cell>
          <cell r="AK65">
            <v>47589.17</v>
          </cell>
          <cell r="AM65">
            <v>0.125</v>
          </cell>
          <cell r="AO65">
            <v>5710.7004000000015</v>
          </cell>
          <cell r="AQ65">
            <v>382969.6333333333</v>
          </cell>
          <cell r="AS65">
            <v>42126.659666666666</v>
          </cell>
          <cell r="AU65">
            <v>0.11000000000000001</v>
          </cell>
          <cell r="AV65">
            <v>0</v>
          </cell>
          <cell r="AW65">
            <v>47871.204166666663</v>
          </cell>
          <cell r="AX65">
            <v>0.125</v>
          </cell>
          <cell r="AZ65">
            <v>47871.204166666663</v>
          </cell>
          <cell r="BB65">
            <v>0.125</v>
          </cell>
          <cell r="BD65">
            <v>282.03416666666453</v>
          </cell>
          <cell r="BF65">
            <v>387482.18</v>
          </cell>
          <cell r="BH65">
            <v>42623.039799999999</v>
          </cell>
          <cell r="BJ65">
            <v>0.11</v>
          </cell>
          <cell r="BK65">
            <v>0</v>
          </cell>
          <cell r="BL65">
            <v>48435.272499999999</v>
          </cell>
          <cell r="BM65">
            <v>0.125</v>
          </cell>
          <cell r="BO65">
            <v>48435.272499999999</v>
          </cell>
          <cell r="BQ65">
            <v>0.125</v>
          </cell>
          <cell r="BS65">
            <v>564.06833333333634</v>
          </cell>
        </row>
        <row r="66">
          <cell r="H66" t="str">
            <v>0790 - Our Lady of the Assumption Parish</v>
          </cell>
          <cell r="L66" t="str">
            <v>Osterville</v>
          </cell>
          <cell r="N66">
            <v>453205.19</v>
          </cell>
          <cell r="P66">
            <v>389809.81</v>
          </cell>
          <cell r="R66">
            <v>42879.079100000003</v>
          </cell>
          <cell r="T66">
            <v>0.11</v>
          </cell>
          <cell r="V66">
            <v>337395.59</v>
          </cell>
          <cell r="X66">
            <v>337395.59</v>
          </cell>
          <cell r="Z66">
            <v>337395.59</v>
          </cell>
          <cell r="AB66">
            <v>363602.7</v>
          </cell>
          <cell r="AD66">
            <v>39996.296999999999</v>
          </cell>
          <cell r="AF66">
            <v>0.10999999999999999</v>
          </cell>
          <cell r="AG66">
            <v>0</v>
          </cell>
          <cell r="AH66">
            <v>45450.337500000001</v>
          </cell>
          <cell r="AI66">
            <v>0.125</v>
          </cell>
          <cell r="AK66">
            <v>45450.337500000001</v>
          </cell>
          <cell r="AM66">
            <v>0.125</v>
          </cell>
          <cell r="AO66">
            <v>5454.0405000000028</v>
          </cell>
          <cell r="AQ66">
            <v>354866.99666666664</v>
          </cell>
          <cell r="AS66">
            <v>39035.369633333328</v>
          </cell>
          <cell r="AU66">
            <v>0.10999999999999999</v>
          </cell>
          <cell r="AV66">
            <v>0</v>
          </cell>
          <cell r="AW66">
            <v>44358.374583333331</v>
          </cell>
          <cell r="AX66">
            <v>0.125</v>
          </cell>
          <cell r="AZ66">
            <v>44358.374583333331</v>
          </cell>
          <cell r="BB66">
            <v>0.125</v>
          </cell>
          <cell r="BD66">
            <v>-1091.9629166666709</v>
          </cell>
          <cell r="BF66">
            <v>337395.59</v>
          </cell>
          <cell r="BH66">
            <v>37113.514900000002</v>
          </cell>
          <cell r="BJ66">
            <v>0.11</v>
          </cell>
          <cell r="BK66">
            <v>0</v>
          </cell>
          <cell r="BL66">
            <v>42174.448750000003</v>
          </cell>
          <cell r="BM66">
            <v>0.125</v>
          </cell>
          <cell r="BO66">
            <v>42174.448750000003</v>
          </cell>
          <cell r="BQ66">
            <v>0.125</v>
          </cell>
          <cell r="BS66">
            <v>-2183.9258333333273</v>
          </cell>
        </row>
        <row r="67">
          <cell r="H67" t="str">
            <v>0250 - St. Francis Xavier Parish</v>
          </cell>
          <cell r="L67" t="str">
            <v>Acushnet</v>
          </cell>
          <cell r="N67">
            <v>397411.52</v>
          </cell>
          <cell r="P67">
            <v>369574.58999999997</v>
          </cell>
          <cell r="R67">
            <v>40653.204899999997</v>
          </cell>
          <cell r="T67">
            <v>0.11</v>
          </cell>
          <cell r="V67">
            <v>346411.44</v>
          </cell>
          <cell r="X67">
            <v>346411.44</v>
          </cell>
          <cell r="Z67">
            <v>346411.44</v>
          </cell>
          <cell r="AB67">
            <v>357993.01500000001</v>
          </cell>
          <cell r="AD67">
            <v>39379.231650000002</v>
          </cell>
          <cell r="AF67">
            <v>0.11</v>
          </cell>
          <cell r="AG67">
            <v>0</v>
          </cell>
          <cell r="AH67">
            <v>44749.126875000002</v>
          </cell>
          <cell r="AI67">
            <v>0.125</v>
          </cell>
          <cell r="AK67">
            <v>44749.126875000002</v>
          </cell>
          <cell r="AM67">
            <v>0.125</v>
          </cell>
          <cell r="AO67">
            <v>5369.8952250000002</v>
          </cell>
          <cell r="AQ67">
            <v>354132.49</v>
          </cell>
          <cell r="AS67">
            <v>38954.573899999996</v>
          </cell>
          <cell r="AU67">
            <v>0.10999999999999999</v>
          </cell>
          <cell r="AV67">
            <v>0</v>
          </cell>
          <cell r="AW67">
            <v>44266.561249999999</v>
          </cell>
          <cell r="AX67">
            <v>0.125</v>
          </cell>
          <cell r="AZ67">
            <v>44266.561249999999</v>
          </cell>
          <cell r="BB67">
            <v>0.125</v>
          </cell>
          <cell r="BD67">
            <v>-482.56562500000291</v>
          </cell>
          <cell r="BF67">
            <v>346411.44</v>
          </cell>
          <cell r="BH67">
            <v>38105.258399999999</v>
          </cell>
          <cell r="BJ67">
            <v>0.11</v>
          </cell>
          <cell r="BK67">
            <v>0</v>
          </cell>
          <cell r="BL67">
            <v>43301.43</v>
          </cell>
          <cell r="BM67">
            <v>0.125</v>
          </cell>
          <cell r="BO67">
            <v>43301.43</v>
          </cell>
          <cell r="BQ67">
            <v>0.125</v>
          </cell>
          <cell r="BS67">
            <v>-965.13124999999854</v>
          </cell>
        </row>
        <row r="68">
          <cell r="H68" t="str">
            <v>0740 - Immaculate Conception Parish</v>
          </cell>
          <cell r="L68" t="str">
            <v>North Easton</v>
          </cell>
          <cell r="N68">
            <v>341301.84</v>
          </cell>
          <cell r="P68">
            <v>328674.90000000002</v>
          </cell>
          <cell r="R68">
            <v>36154.239000000001</v>
          </cell>
          <cell r="T68">
            <v>0.11</v>
          </cell>
          <cell r="V68">
            <v>373745.94</v>
          </cell>
          <cell r="X68">
            <v>373745.94</v>
          </cell>
          <cell r="Z68">
            <v>373745.94</v>
          </cell>
          <cell r="AB68">
            <v>351210.42000000004</v>
          </cell>
          <cell r="AD68">
            <v>38633.146200000003</v>
          </cell>
          <cell r="AF68">
            <v>0.11</v>
          </cell>
          <cell r="AG68">
            <v>0</v>
          </cell>
          <cell r="AH68">
            <v>43901.302500000005</v>
          </cell>
          <cell r="AI68">
            <v>0.125</v>
          </cell>
          <cell r="AK68">
            <v>43901.302500000005</v>
          </cell>
          <cell r="AM68">
            <v>0.125</v>
          </cell>
          <cell r="AO68">
            <v>5268.1563000000024</v>
          </cell>
          <cell r="AQ68">
            <v>358722.26</v>
          </cell>
          <cell r="AS68">
            <v>39459.448600000003</v>
          </cell>
          <cell r="AU68">
            <v>0.11</v>
          </cell>
          <cell r="AV68">
            <v>0</v>
          </cell>
          <cell r="AW68">
            <v>44840.282500000001</v>
          </cell>
          <cell r="AX68">
            <v>0.125</v>
          </cell>
          <cell r="AZ68">
            <v>44840.282500000001</v>
          </cell>
          <cell r="BB68">
            <v>0.125</v>
          </cell>
          <cell r="BD68">
            <v>938.97999999999593</v>
          </cell>
          <cell r="BF68">
            <v>373745.94</v>
          </cell>
          <cell r="BH68">
            <v>41112.053399999997</v>
          </cell>
          <cell r="BJ68">
            <v>0.10999999999999999</v>
          </cell>
          <cell r="BK68">
            <v>0</v>
          </cell>
          <cell r="BL68">
            <v>46718.2425</v>
          </cell>
          <cell r="BM68">
            <v>0.125</v>
          </cell>
          <cell r="BO68">
            <v>46718.2425</v>
          </cell>
          <cell r="BQ68">
            <v>0.125</v>
          </cell>
          <cell r="BS68">
            <v>1877.9599999999991</v>
          </cell>
        </row>
        <row r="69">
          <cell r="H69" t="str">
            <v>0450 - St. Francis Xavier Parish</v>
          </cell>
          <cell r="L69" t="str">
            <v>Hyannis</v>
          </cell>
          <cell r="N69">
            <v>452761.29</v>
          </cell>
          <cell r="P69">
            <v>378781.70999999996</v>
          </cell>
          <cell r="R69">
            <v>41665.988099999995</v>
          </cell>
          <cell r="T69">
            <v>0.11</v>
          </cell>
          <cell r="V69">
            <v>317683.81</v>
          </cell>
          <cell r="X69">
            <v>317683.81</v>
          </cell>
          <cell r="Z69">
            <v>317683.81</v>
          </cell>
          <cell r="AB69">
            <v>348232.76</v>
          </cell>
          <cell r="AD69">
            <v>38305.603600000002</v>
          </cell>
          <cell r="AF69">
            <v>0.11</v>
          </cell>
          <cell r="AG69">
            <v>0</v>
          </cell>
          <cell r="AH69">
            <v>43529.095000000001</v>
          </cell>
          <cell r="AI69">
            <v>0.125</v>
          </cell>
          <cell r="AK69">
            <v>43529.095000000001</v>
          </cell>
          <cell r="AM69">
            <v>0.125</v>
          </cell>
          <cell r="AO69">
            <v>5223.491399999999</v>
          </cell>
          <cell r="AQ69">
            <v>338049.77666666667</v>
          </cell>
          <cell r="AS69">
            <v>37185.475433333333</v>
          </cell>
          <cell r="AU69">
            <v>0.11</v>
          </cell>
          <cell r="AV69">
            <v>0</v>
          </cell>
          <cell r="AW69">
            <v>42256.222083333334</v>
          </cell>
          <cell r="AX69">
            <v>0.125</v>
          </cell>
          <cell r="AZ69">
            <v>42256.222083333334</v>
          </cell>
          <cell r="BB69">
            <v>0.125</v>
          </cell>
          <cell r="BD69">
            <v>-1272.8729166666672</v>
          </cell>
          <cell r="BF69">
            <v>317683.81</v>
          </cell>
          <cell r="BH69">
            <v>34945.219100000002</v>
          </cell>
          <cell r="BJ69">
            <v>0.11</v>
          </cell>
          <cell r="BK69">
            <v>0</v>
          </cell>
          <cell r="BL69">
            <v>39710.47625</v>
          </cell>
          <cell r="BM69">
            <v>0.125</v>
          </cell>
          <cell r="BO69">
            <v>39710.47625</v>
          </cell>
          <cell r="BQ69">
            <v>0.125</v>
          </cell>
          <cell r="BS69">
            <v>-2545.7458333333343</v>
          </cell>
        </row>
        <row r="70">
          <cell r="H70" t="str">
            <v>0700 - Sacred Heart Parish</v>
          </cell>
          <cell r="L70" t="str">
            <v>North Attleboro</v>
          </cell>
          <cell r="N70">
            <v>375300.37</v>
          </cell>
          <cell r="P70">
            <v>325074.49000000005</v>
          </cell>
          <cell r="R70">
            <v>35758.193900000006</v>
          </cell>
          <cell r="T70">
            <v>0.11</v>
          </cell>
          <cell r="V70">
            <v>366634.62</v>
          </cell>
          <cell r="X70">
            <v>366634.62</v>
          </cell>
          <cell r="Z70">
            <v>366634.62</v>
          </cell>
          <cell r="AB70">
            <v>345854.55500000005</v>
          </cell>
          <cell r="AD70">
            <v>38044.001050000006</v>
          </cell>
          <cell r="AF70">
            <v>0.11</v>
          </cell>
          <cell r="AG70">
            <v>0</v>
          </cell>
          <cell r="AH70">
            <v>43231.819375000006</v>
          </cell>
          <cell r="AI70">
            <v>0.125</v>
          </cell>
          <cell r="AK70">
            <v>43231.819375000006</v>
          </cell>
          <cell r="AM70">
            <v>0.125</v>
          </cell>
          <cell r="AO70">
            <v>5187.8183250000002</v>
          </cell>
          <cell r="AQ70">
            <v>352781.24333333335</v>
          </cell>
          <cell r="AS70">
            <v>38805.936766666666</v>
          </cell>
          <cell r="AU70">
            <v>0.10999999999999999</v>
          </cell>
          <cell r="AV70">
            <v>0</v>
          </cell>
          <cell r="AW70">
            <v>44097.655416666668</v>
          </cell>
          <cell r="AX70">
            <v>0.125</v>
          </cell>
          <cell r="AZ70">
            <v>44097.655416666668</v>
          </cell>
          <cell r="BB70">
            <v>0.125</v>
          </cell>
          <cell r="BD70">
            <v>865.83604166666191</v>
          </cell>
          <cell r="BF70">
            <v>366634.61999999994</v>
          </cell>
          <cell r="BH70">
            <v>40329.808199999992</v>
          </cell>
          <cell r="BJ70">
            <v>0.11</v>
          </cell>
          <cell r="BK70">
            <v>0</v>
          </cell>
          <cell r="BL70">
            <v>45829.327499999992</v>
          </cell>
          <cell r="BM70">
            <v>0.125</v>
          </cell>
          <cell r="BO70">
            <v>45829.327499999992</v>
          </cell>
          <cell r="BQ70">
            <v>0.125</v>
          </cell>
          <cell r="BS70">
            <v>1731.6720833333238</v>
          </cell>
        </row>
        <row r="71">
          <cell r="H71" t="str">
            <v>1010 - St. Jude the Apostle</v>
          </cell>
          <cell r="L71" t="str">
            <v>Taunton</v>
          </cell>
          <cell r="N71">
            <v>335860.94</v>
          </cell>
          <cell r="P71">
            <v>348584.27</v>
          </cell>
          <cell r="R71">
            <v>38344.269700000004</v>
          </cell>
          <cell r="T71">
            <v>0.11</v>
          </cell>
          <cell r="V71">
            <v>334006.58</v>
          </cell>
          <cell r="X71">
            <v>334006.58</v>
          </cell>
          <cell r="Z71">
            <v>334006.58</v>
          </cell>
          <cell r="AB71">
            <v>341295.42500000005</v>
          </cell>
          <cell r="AD71">
            <v>37542.496750000006</v>
          </cell>
          <cell r="AF71">
            <v>0.11</v>
          </cell>
          <cell r="AG71">
            <v>0</v>
          </cell>
          <cell r="AH71">
            <v>42661.928125000006</v>
          </cell>
          <cell r="AI71">
            <v>0.125</v>
          </cell>
          <cell r="AK71">
            <v>42661.928125000006</v>
          </cell>
          <cell r="AM71">
            <v>0.125</v>
          </cell>
          <cell r="AO71">
            <v>5119.4313750000001</v>
          </cell>
          <cell r="AQ71">
            <v>338865.81000000006</v>
          </cell>
          <cell r="AS71">
            <v>37275.239100000006</v>
          </cell>
          <cell r="AU71">
            <v>0.11</v>
          </cell>
          <cell r="AV71">
            <v>0</v>
          </cell>
          <cell r="AW71">
            <v>42358.226250000007</v>
          </cell>
          <cell r="AX71">
            <v>0.125</v>
          </cell>
          <cell r="AZ71">
            <v>42358.226250000007</v>
          </cell>
          <cell r="BB71">
            <v>0.125</v>
          </cell>
          <cell r="BD71">
            <v>-303.70187499999884</v>
          </cell>
          <cell r="BF71">
            <v>334006.58</v>
          </cell>
          <cell r="BH71">
            <v>36740.7238</v>
          </cell>
          <cell r="BJ71">
            <v>0.11</v>
          </cell>
          <cell r="BK71">
            <v>0</v>
          </cell>
          <cell r="BL71">
            <v>41750.822500000002</v>
          </cell>
          <cell r="BM71">
            <v>0.125</v>
          </cell>
          <cell r="BO71">
            <v>41750.822500000002</v>
          </cell>
          <cell r="BQ71">
            <v>0.125</v>
          </cell>
          <cell r="BS71">
            <v>-607.40375000000495</v>
          </cell>
        </row>
        <row r="72">
          <cell r="H72" t="str">
            <v>0400 - Holy Family Parish</v>
          </cell>
          <cell r="L72" t="str">
            <v>East Taunton</v>
          </cell>
          <cell r="N72">
            <v>326495.53000000003</v>
          </cell>
          <cell r="P72">
            <v>335465.44000000006</v>
          </cell>
          <cell r="R72">
            <v>36901.198400000008</v>
          </cell>
          <cell r="T72">
            <v>0.11</v>
          </cell>
          <cell r="V72">
            <v>340990.22</v>
          </cell>
          <cell r="X72">
            <v>340990.22</v>
          </cell>
          <cell r="Z72">
            <v>340990.22</v>
          </cell>
          <cell r="AB72">
            <v>338227.83</v>
          </cell>
          <cell r="AD72">
            <v>37205.061300000001</v>
          </cell>
          <cell r="AF72">
            <v>0.11</v>
          </cell>
          <cell r="AG72">
            <v>0</v>
          </cell>
          <cell r="AH72">
            <v>42278.478750000002</v>
          </cell>
          <cell r="AI72">
            <v>0.125</v>
          </cell>
          <cell r="AK72">
            <v>42278.478750000002</v>
          </cell>
          <cell r="AM72">
            <v>0.125</v>
          </cell>
          <cell r="AO72">
            <v>5073.4174500000008</v>
          </cell>
          <cell r="AQ72">
            <v>339148.62666666665</v>
          </cell>
          <cell r="AS72">
            <v>37306.348933333335</v>
          </cell>
          <cell r="AU72">
            <v>0.11000000000000001</v>
          </cell>
          <cell r="AV72">
            <v>0</v>
          </cell>
          <cell r="AW72">
            <v>42393.578333333331</v>
          </cell>
          <cell r="AX72">
            <v>0.125</v>
          </cell>
          <cell r="AZ72">
            <v>42393.578333333331</v>
          </cell>
          <cell r="BB72">
            <v>0.125</v>
          </cell>
          <cell r="BD72">
            <v>115.09958333332906</v>
          </cell>
          <cell r="BF72">
            <v>340990.22</v>
          </cell>
          <cell r="BH72">
            <v>37508.924199999994</v>
          </cell>
          <cell r="BJ72">
            <v>0.10999999999999999</v>
          </cell>
          <cell r="BK72">
            <v>0</v>
          </cell>
          <cell r="BL72">
            <v>42623.777499999997</v>
          </cell>
          <cell r="BM72">
            <v>0.125</v>
          </cell>
          <cell r="BO72">
            <v>42623.777499999997</v>
          </cell>
          <cell r="BQ72">
            <v>0.125</v>
          </cell>
          <cell r="BS72">
            <v>230.19916666666541</v>
          </cell>
        </row>
        <row r="73">
          <cell r="H73" t="str">
            <v>0420 - St. Joseph's Parish</v>
          </cell>
          <cell r="L73" t="str">
            <v>Fairhaven</v>
          </cell>
          <cell r="N73">
            <v>282726.40999999997</v>
          </cell>
          <cell r="P73">
            <v>370130.56</v>
          </cell>
          <cell r="R73">
            <v>40714.361599999997</v>
          </cell>
          <cell r="T73">
            <v>0.10999999999999999</v>
          </cell>
          <cell r="V73">
            <v>293074.69</v>
          </cell>
          <cell r="X73">
            <v>293074.69</v>
          </cell>
          <cell r="Z73">
            <v>293074.69</v>
          </cell>
          <cell r="AB73">
            <v>331602.625</v>
          </cell>
          <cell r="AD73">
            <v>36476.28875</v>
          </cell>
          <cell r="AF73">
            <v>0.11</v>
          </cell>
          <cell r="AG73">
            <v>0</v>
          </cell>
          <cell r="AH73">
            <v>41450.328125</v>
          </cell>
          <cell r="AI73">
            <v>0.125</v>
          </cell>
          <cell r="AK73">
            <v>41450.328125</v>
          </cell>
          <cell r="AM73">
            <v>0.125</v>
          </cell>
          <cell r="AO73">
            <v>4974.0393750000003</v>
          </cell>
          <cell r="AQ73">
            <v>318759.98</v>
          </cell>
          <cell r="AS73">
            <v>35063.597799999996</v>
          </cell>
          <cell r="AU73">
            <v>0.10999999999999999</v>
          </cell>
          <cell r="AV73">
            <v>0</v>
          </cell>
          <cell r="AW73">
            <v>39844.997499999998</v>
          </cell>
          <cell r="AX73">
            <v>0.125</v>
          </cell>
          <cell r="AZ73">
            <v>39844.997499999998</v>
          </cell>
          <cell r="BB73">
            <v>0.125</v>
          </cell>
          <cell r="BD73">
            <v>-1605.3306250000023</v>
          </cell>
          <cell r="BF73">
            <v>293074.69</v>
          </cell>
          <cell r="BH73">
            <v>32238.215899999999</v>
          </cell>
          <cell r="BJ73">
            <v>0.11</v>
          </cell>
          <cell r="BK73">
            <v>0</v>
          </cell>
          <cell r="BL73">
            <v>36634.33625</v>
          </cell>
          <cell r="BM73">
            <v>0.125</v>
          </cell>
          <cell r="BO73">
            <v>36634.33625</v>
          </cell>
          <cell r="BQ73">
            <v>0.125</v>
          </cell>
          <cell r="BS73">
            <v>-3210.6612499999974</v>
          </cell>
        </row>
        <row r="74">
          <cell r="H74" t="str">
            <v>0260 - St. Bernard's Parish</v>
          </cell>
          <cell r="L74" t="str">
            <v>Assonet</v>
          </cell>
          <cell r="N74">
            <v>293584.19</v>
          </cell>
          <cell r="P74">
            <v>277440.93999999994</v>
          </cell>
          <cell r="R74">
            <v>30518.503399999994</v>
          </cell>
          <cell r="T74">
            <v>0.11</v>
          </cell>
          <cell r="V74">
            <v>352834.2</v>
          </cell>
          <cell r="X74">
            <v>352834.2</v>
          </cell>
          <cell r="Z74">
            <v>352834.2</v>
          </cell>
          <cell r="AB74">
            <v>315137.56999999995</v>
          </cell>
          <cell r="AD74">
            <v>34665.132699999995</v>
          </cell>
          <cell r="AF74">
            <v>0.11</v>
          </cell>
          <cell r="AG74">
            <v>0</v>
          </cell>
          <cell r="AH74">
            <v>39392.196249999994</v>
          </cell>
          <cell r="AI74">
            <v>0.125</v>
          </cell>
          <cell r="AK74">
            <v>39392.196249999994</v>
          </cell>
          <cell r="AM74">
            <v>0.125</v>
          </cell>
          <cell r="AO74">
            <v>4727.0635499999989</v>
          </cell>
          <cell r="AQ74">
            <v>327703.11333333328</v>
          </cell>
          <cell r="AS74">
            <v>36047.342466666661</v>
          </cell>
          <cell r="AU74">
            <v>0.11</v>
          </cell>
          <cell r="AV74">
            <v>0</v>
          </cell>
          <cell r="AW74">
            <v>40962.88916666666</v>
          </cell>
          <cell r="AX74">
            <v>0.125</v>
          </cell>
          <cell r="AZ74">
            <v>40962.88916666666</v>
          </cell>
          <cell r="BB74">
            <v>0.125</v>
          </cell>
          <cell r="BD74">
            <v>1570.6929166666669</v>
          </cell>
          <cell r="BF74">
            <v>352834.2</v>
          </cell>
          <cell r="BH74">
            <v>38811.762000000002</v>
          </cell>
          <cell r="BJ74">
            <v>0.11</v>
          </cell>
          <cell r="BK74">
            <v>0</v>
          </cell>
          <cell r="BL74">
            <v>44104.275000000001</v>
          </cell>
          <cell r="BM74">
            <v>0.125</v>
          </cell>
          <cell r="BO74">
            <v>44104.275000000001</v>
          </cell>
          <cell r="BQ74">
            <v>0.125</v>
          </cell>
          <cell r="BS74">
            <v>3141.385833333341</v>
          </cell>
        </row>
        <row r="75">
          <cell r="H75" t="str">
            <v>0310 - St. Theresa of the Child of Jesus</v>
          </cell>
          <cell r="L75" t="str">
            <v>South Attleboro</v>
          </cell>
          <cell r="N75">
            <v>167731.65</v>
          </cell>
          <cell r="P75">
            <v>291205.18</v>
          </cell>
          <cell r="R75">
            <v>32032.569800000001</v>
          </cell>
          <cell r="T75">
            <v>0.11</v>
          </cell>
          <cell r="V75">
            <v>330068.21999999997</v>
          </cell>
          <cell r="X75">
            <v>330068.21999999997</v>
          </cell>
          <cell r="Z75">
            <v>330068.21999999997</v>
          </cell>
          <cell r="AB75">
            <v>310636.69999999995</v>
          </cell>
          <cell r="AD75">
            <v>34170.036999999997</v>
          </cell>
          <cell r="AF75">
            <v>0.11</v>
          </cell>
          <cell r="AG75">
            <v>0</v>
          </cell>
          <cell r="AH75">
            <v>38829.587499999994</v>
          </cell>
          <cell r="AI75">
            <v>0.125</v>
          </cell>
          <cell r="AK75">
            <v>38829.587499999994</v>
          </cell>
          <cell r="AM75">
            <v>0.125</v>
          </cell>
          <cell r="AO75">
            <v>4659.5504999999976</v>
          </cell>
          <cell r="AQ75">
            <v>317113.87333333329</v>
          </cell>
          <cell r="AS75">
            <v>34882.526066666665</v>
          </cell>
          <cell r="AU75">
            <v>0.11000000000000001</v>
          </cell>
          <cell r="AV75">
            <v>0</v>
          </cell>
          <cell r="AW75">
            <v>39639.234166666662</v>
          </cell>
          <cell r="AX75">
            <v>0.125</v>
          </cell>
          <cell r="AZ75">
            <v>39639.234166666662</v>
          </cell>
          <cell r="BB75">
            <v>0.125</v>
          </cell>
          <cell r="BD75">
            <v>809.64666666666744</v>
          </cell>
          <cell r="BF75">
            <v>330068.21999999997</v>
          </cell>
          <cell r="BH75">
            <v>36307.504199999996</v>
          </cell>
          <cell r="BJ75">
            <v>0.11</v>
          </cell>
          <cell r="BK75">
            <v>0</v>
          </cell>
          <cell r="BL75">
            <v>41258.527499999997</v>
          </cell>
          <cell r="BM75">
            <v>0.125</v>
          </cell>
          <cell r="BO75">
            <v>41258.527499999997</v>
          </cell>
          <cell r="BQ75">
            <v>0.125</v>
          </cell>
          <cell r="BS75">
            <v>1619.2933333333349</v>
          </cell>
        </row>
        <row r="76">
          <cell r="H76" t="str">
            <v>0540 - Our Lady of the Immaculate Conception Parish</v>
          </cell>
          <cell r="L76" t="str">
            <v>New Bedford</v>
          </cell>
          <cell r="N76">
            <v>318212.24</v>
          </cell>
          <cell r="P76">
            <v>309778.5</v>
          </cell>
          <cell r="R76">
            <v>34075.635000000002</v>
          </cell>
          <cell r="T76">
            <v>0.11</v>
          </cell>
          <cell r="V76">
            <v>311236.18</v>
          </cell>
          <cell r="X76">
            <v>311236.18</v>
          </cell>
          <cell r="Z76">
            <v>311236.18</v>
          </cell>
          <cell r="AB76">
            <v>310507.33999999997</v>
          </cell>
          <cell r="AD76">
            <v>34155.807399999998</v>
          </cell>
          <cell r="AF76">
            <v>0.11</v>
          </cell>
          <cell r="AG76">
            <v>0</v>
          </cell>
          <cell r="AH76">
            <v>38813.417499999996</v>
          </cell>
          <cell r="AI76">
            <v>0.125</v>
          </cell>
          <cell r="AK76">
            <v>38813.417499999996</v>
          </cell>
          <cell r="AM76">
            <v>0.125</v>
          </cell>
          <cell r="AO76">
            <v>4657.6100999999981</v>
          </cell>
          <cell r="AQ76">
            <v>310750.28666666662</v>
          </cell>
          <cell r="AS76">
            <v>34182.531533333327</v>
          </cell>
          <cell r="AU76">
            <v>0.11</v>
          </cell>
          <cell r="AV76">
            <v>0</v>
          </cell>
          <cell r="AW76">
            <v>38843.785833333328</v>
          </cell>
          <cell r="AX76">
            <v>0.125</v>
          </cell>
          <cell r="AZ76">
            <v>38843.785833333328</v>
          </cell>
          <cell r="BB76">
            <v>0.125</v>
          </cell>
          <cell r="BD76">
            <v>30.368333333331975</v>
          </cell>
          <cell r="BF76">
            <v>311236.18</v>
          </cell>
          <cell r="BH76">
            <v>34235.979800000001</v>
          </cell>
          <cell r="BJ76">
            <v>0.11</v>
          </cell>
          <cell r="BK76">
            <v>0</v>
          </cell>
          <cell r="BL76">
            <v>38904.522499999999</v>
          </cell>
          <cell r="BM76">
            <v>0.125</v>
          </cell>
          <cell r="BO76">
            <v>38904.522499999999</v>
          </cell>
          <cell r="BQ76">
            <v>0.125</v>
          </cell>
          <cell r="BS76">
            <v>60.736666666671226</v>
          </cell>
        </row>
        <row r="77">
          <cell r="H77" t="str">
            <v>0060 - St. Bernadette Parish</v>
          </cell>
          <cell r="L77" t="str">
            <v>Fall River</v>
          </cell>
          <cell r="N77">
            <v>290993.99</v>
          </cell>
          <cell r="P77">
            <v>295589.84999999998</v>
          </cell>
          <cell r="R77">
            <v>32514.883499999996</v>
          </cell>
          <cell r="T77">
            <v>0.11</v>
          </cell>
          <cell r="V77">
            <v>321907.38</v>
          </cell>
          <cell r="X77">
            <v>321907.38</v>
          </cell>
          <cell r="Z77">
            <v>321907.38</v>
          </cell>
          <cell r="AB77">
            <v>308748.61499999999</v>
          </cell>
          <cell r="AD77">
            <v>33962.347649999996</v>
          </cell>
          <cell r="AF77">
            <v>0.10999999999999999</v>
          </cell>
          <cell r="AG77">
            <v>0</v>
          </cell>
          <cell r="AH77">
            <v>38593.576874999999</v>
          </cell>
          <cell r="AI77">
            <v>0.125</v>
          </cell>
          <cell r="AK77">
            <v>38593.576874999999</v>
          </cell>
          <cell r="AM77">
            <v>0.125</v>
          </cell>
          <cell r="AO77">
            <v>4631.2292250000028</v>
          </cell>
          <cell r="AQ77">
            <v>313134.87</v>
          </cell>
          <cell r="AS77">
            <v>34444.835700000003</v>
          </cell>
          <cell r="AU77">
            <v>0.11000000000000001</v>
          </cell>
          <cell r="AV77">
            <v>0</v>
          </cell>
          <cell r="AW77">
            <v>39141.858749999999</v>
          </cell>
          <cell r="AX77">
            <v>0.125</v>
          </cell>
          <cell r="AZ77">
            <v>39141.858749999999</v>
          </cell>
          <cell r="BB77">
            <v>0.125</v>
          </cell>
          <cell r="BD77">
            <v>548.28187500000058</v>
          </cell>
          <cell r="BF77">
            <v>321907.38</v>
          </cell>
          <cell r="BH77">
            <v>35409.811800000003</v>
          </cell>
          <cell r="BJ77">
            <v>0.11000000000000001</v>
          </cell>
          <cell r="BK77">
            <v>0</v>
          </cell>
          <cell r="BL77">
            <v>40238.422500000001</v>
          </cell>
          <cell r="BM77">
            <v>0.125</v>
          </cell>
          <cell r="BO77">
            <v>40238.422500000001</v>
          </cell>
          <cell r="BQ77">
            <v>0.125</v>
          </cell>
          <cell r="BS77">
            <v>1096.5637500000012</v>
          </cell>
        </row>
        <row r="78">
          <cell r="H78" t="str">
            <v>0320 - St. Mark's Parish</v>
          </cell>
          <cell r="L78" t="str">
            <v>Attleboro Falls</v>
          </cell>
          <cell r="N78">
            <v>346847.72</v>
          </cell>
          <cell r="P78">
            <v>317889.43</v>
          </cell>
          <cell r="R78">
            <v>34967.837299999999</v>
          </cell>
          <cell r="T78">
            <v>0.11</v>
          </cell>
          <cell r="V78">
            <v>296724.02</v>
          </cell>
          <cell r="X78">
            <v>296724.02</v>
          </cell>
          <cell r="Z78">
            <v>296724.02</v>
          </cell>
          <cell r="AB78">
            <v>307306.72499999998</v>
          </cell>
          <cell r="AD78">
            <v>33803.739750000001</v>
          </cell>
          <cell r="AF78">
            <v>0.11000000000000001</v>
          </cell>
          <cell r="AG78">
            <v>0</v>
          </cell>
          <cell r="AH78">
            <v>38413.340624999997</v>
          </cell>
          <cell r="AI78">
            <v>0.125</v>
          </cell>
          <cell r="AK78">
            <v>38413.340624999997</v>
          </cell>
          <cell r="AM78">
            <v>0.125</v>
          </cell>
          <cell r="AO78">
            <v>4609.6008749999964</v>
          </cell>
          <cell r="AQ78">
            <v>303779.15666666668</v>
          </cell>
          <cell r="AS78">
            <v>33415.707233333334</v>
          </cell>
          <cell r="AU78">
            <v>0.11</v>
          </cell>
          <cell r="AV78">
            <v>0</v>
          </cell>
          <cell r="AW78">
            <v>37972.394583333335</v>
          </cell>
          <cell r="AX78">
            <v>0.125</v>
          </cell>
          <cell r="AZ78">
            <v>37972.394583333335</v>
          </cell>
          <cell r="BB78">
            <v>0.125</v>
          </cell>
          <cell r="BD78">
            <v>-440.9460416666625</v>
          </cell>
          <cell r="BF78">
            <v>296724.02</v>
          </cell>
          <cell r="BH78">
            <v>32639.642200000002</v>
          </cell>
          <cell r="BJ78">
            <v>0.11</v>
          </cell>
          <cell r="BK78">
            <v>0</v>
          </cell>
          <cell r="BL78">
            <v>37090.502500000002</v>
          </cell>
          <cell r="BM78">
            <v>0.125</v>
          </cell>
          <cell r="BO78">
            <v>37090.502500000002</v>
          </cell>
          <cell r="BQ78">
            <v>0.125</v>
          </cell>
          <cell r="BS78">
            <v>-881.89208333333227</v>
          </cell>
        </row>
        <row r="79">
          <cell r="H79" t="str">
            <v>0340 - St. Margaret's Parish</v>
          </cell>
          <cell r="L79" t="str">
            <v>Buzzards Bay</v>
          </cell>
          <cell r="N79">
            <v>335710.67</v>
          </cell>
          <cell r="P79">
            <v>319623.3</v>
          </cell>
          <cell r="R79">
            <v>35158.563000000002</v>
          </cell>
          <cell r="T79">
            <v>0.11000000000000001</v>
          </cell>
          <cell r="V79">
            <v>294100.18</v>
          </cell>
          <cell r="X79">
            <v>294100.18</v>
          </cell>
          <cell r="Z79">
            <v>294100.18</v>
          </cell>
          <cell r="AB79">
            <v>306861.74</v>
          </cell>
          <cell r="AD79">
            <v>33754.791400000002</v>
          </cell>
          <cell r="AF79">
            <v>0.11000000000000001</v>
          </cell>
          <cell r="AG79">
            <v>0</v>
          </cell>
          <cell r="AH79">
            <v>38357.717499999999</v>
          </cell>
          <cell r="AI79">
            <v>0.125</v>
          </cell>
          <cell r="AK79">
            <v>38357.717499999999</v>
          </cell>
          <cell r="AM79">
            <v>0.125</v>
          </cell>
          <cell r="AO79">
            <v>4602.9260999999969</v>
          </cell>
          <cell r="AQ79">
            <v>302607.88666666666</v>
          </cell>
          <cell r="AS79">
            <v>33286.86753333333</v>
          </cell>
          <cell r="AU79">
            <v>0.10999999999999999</v>
          </cell>
          <cell r="AV79">
            <v>0</v>
          </cell>
          <cell r="AW79">
            <v>37825.985833333332</v>
          </cell>
          <cell r="AX79">
            <v>0.125</v>
          </cell>
          <cell r="AZ79">
            <v>37825.985833333332</v>
          </cell>
          <cell r="BB79">
            <v>0.125</v>
          </cell>
          <cell r="BD79">
            <v>-531.73166666666657</v>
          </cell>
          <cell r="BF79">
            <v>294100.18</v>
          </cell>
          <cell r="BH79">
            <v>32351.019799999998</v>
          </cell>
          <cell r="BJ79">
            <v>0.11</v>
          </cell>
          <cell r="BK79">
            <v>0</v>
          </cell>
          <cell r="BL79">
            <v>36762.522499999999</v>
          </cell>
          <cell r="BM79">
            <v>0.125</v>
          </cell>
          <cell r="BO79">
            <v>36762.522499999999</v>
          </cell>
          <cell r="BQ79">
            <v>0.125</v>
          </cell>
          <cell r="BS79">
            <v>-1063.4633333333331</v>
          </cell>
        </row>
        <row r="80">
          <cell r="H80" t="str">
            <v>0120 - St. Anne's Parish</v>
          </cell>
          <cell r="L80" t="str">
            <v>Fall River</v>
          </cell>
          <cell r="N80">
            <v>328448.71000000002</v>
          </cell>
          <cell r="P80">
            <v>316879.19</v>
          </cell>
          <cell r="R80">
            <v>34856.710899999998</v>
          </cell>
          <cell r="T80">
            <v>0.10999999999999999</v>
          </cell>
          <cell r="V80">
            <v>290567.56</v>
          </cell>
          <cell r="X80">
            <v>290567.56</v>
          </cell>
          <cell r="Z80">
            <v>290567.56</v>
          </cell>
          <cell r="AB80">
            <v>303723.375</v>
          </cell>
          <cell r="AD80">
            <v>33409.571250000001</v>
          </cell>
          <cell r="AF80">
            <v>0.11</v>
          </cell>
          <cell r="AG80">
            <v>0</v>
          </cell>
          <cell r="AH80">
            <v>37965.421875</v>
          </cell>
          <cell r="AI80">
            <v>0.125</v>
          </cell>
          <cell r="AK80">
            <v>37965.421875</v>
          </cell>
          <cell r="AM80">
            <v>0.125</v>
          </cell>
          <cell r="AO80">
            <v>4555.8506249999991</v>
          </cell>
          <cell r="AQ80">
            <v>299338.10333333333</v>
          </cell>
          <cell r="AS80">
            <v>32927.191366666666</v>
          </cell>
          <cell r="AU80">
            <v>0.11</v>
          </cell>
          <cell r="AV80">
            <v>0</v>
          </cell>
          <cell r="AW80">
            <v>37417.262916666667</v>
          </cell>
          <cell r="AX80">
            <v>0.125</v>
          </cell>
          <cell r="AZ80">
            <v>37417.262916666667</v>
          </cell>
          <cell r="BB80">
            <v>0.125</v>
          </cell>
          <cell r="BD80">
            <v>-548.15895833333343</v>
          </cell>
          <cell r="BF80">
            <v>290567.56</v>
          </cell>
          <cell r="BH80">
            <v>31962.4316</v>
          </cell>
          <cell r="BJ80">
            <v>0.11</v>
          </cell>
          <cell r="BK80">
            <v>0</v>
          </cell>
          <cell r="BL80">
            <v>36320.945</v>
          </cell>
          <cell r="BM80">
            <v>0.125</v>
          </cell>
          <cell r="BO80">
            <v>36320.945</v>
          </cell>
          <cell r="BQ80">
            <v>0.125</v>
          </cell>
          <cell r="BS80">
            <v>-1096.3179166666669</v>
          </cell>
        </row>
        <row r="81">
          <cell r="H81" t="str">
            <v>1000 - St. Anthony's Parish</v>
          </cell>
          <cell r="L81" t="str">
            <v>Taunton</v>
          </cell>
          <cell r="N81">
            <v>316145.75</v>
          </cell>
          <cell r="P81">
            <v>315424.55000000005</v>
          </cell>
          <cell r="R81">
            <v>34696.700500000006</v>
          </cell>
          <cell r="T81">
            <v>0.11</v>
          </cell>
          <cell r="V81">
            <v>287605</v>
          </cell>
          <cell r="X81">
            <v>287605</v>
          </cell>
          <cell r="Z81">
            <v>287605</v>
          </cell>
          <cell r="AB81">
            <v>301514.77500000002</v>
          </cell>
          <cell r="AD81">
            <v>33166.625250000005</v>
          </cell>
          <cell r="AF81">
            <v>0.11</v>
          </cell>
          <cell r="AG81">
            <v>0</v>
          </cell>
          <cell r="AH81">
            <v>37689.346875000003</v>
          </cell>
          <cell r="AI81">
            <v>0.125</v>
          </cell>
          <cell r="AK81">
            <v>37689.346875000003</v>
          </cell>
          <cell r="AM81">
            <v>0.125</v>
          </cell>
          <cell r="AO81">
            <v>4522.7216249999983</v>
          </cell>
          <cell r="AQ81">
            <v>296878.18333333335</v>
          </cell>
          <cell r="AS81">
            <v>32656.600166666667</v>
          </cell>
          <cell r="AU81">
            <v>0.11</v>
          </cell>
          <cell r="AV81">
            <v>0</v>
          </cell>
          <cell r="AW81">
            <v>37109.772916666669</v>
          </cell>
          <cell r="AX81">
            <v>0.125</v>
          </cell>
          <cell r="AZ81">
            <v>37109.772916666669</v>
          </cell>
          <cell r="BB81">
            <v>0.125</v>
          </cell>
          <cell r="BD81">
            <v>-579.5739583333343</v>
          </cell>
          <cell r="BF81">
            <v>287605</v>
          </cell>
          <cell r="BH81">
            <v>31636.55</v>
          </cell>
          <cell r="BJ81">
            <v>0.11</v>
          </cell>
          <cell r="BK81">
            <v>0</v>
          </cell>
          <cell r="BL81">
            <v>35950.625</v>
          </cell>
          <cell r="BM81">
            <v>0.125</v>
          </cell>
          <cell r="BO81">
            <v>35950.625</v>
          </cell>
          <cell r="BQ81">
            <v>0.125</v>
          </cell>
          <cell r="BS81">
            <v>-1159.1479166666686</v>
          </cell>
        </row>
        <row r="82">
          <cell r="H82" t="str">
            <v>0490 - St. Anthony's Parish</v>
          </cell>
          <cell r="L82" t="str">
            <v>Mattapoisett</v>
          </cell>
          <cell r="N82">
            <v>351476.38</v>
          </cell>
          <cell r="P82">
            <v>289952.84999999998</v>
          </cell>
          <cell r="R82">
            <v>31894.813499999997</v>
          </cell>
          <cell r="T82">
            <v>0.11</v>
          </cell>
          <cell r="V82">
            <v>294351.18</v>
          </cell>
          <cell r="X82">
            <v>294351.18</v>
          </cell>
          <cell r="Z82">
            <v>294351.18</v>
          </cell>
          <cell r="AB82">
            <v>292152.01500000001</v>
          </cell>
          <cell r="AD82">
            <v>32136.721650000003</v>
          </cell>
          <cell r="AF82">
            <v>0.11</v>
          </cell>
          <cell r="AG82">
            <v>0</v>
          </cell>
          <cell r="AH82">
            <v>36519.001875000002</v>
          </cell>
          <cell r="AI82">
            <v>0.125</v>
          </cell>
          <cell r="AK82">
            <v>36519.001875000002</v>
          </cell>
          <cell r="AM82">
            <v>0.125</v>
          </cell>
          <cell r="AO82">
            <v>4382.2802249999986</v>
          </cell>
          <cell r="AQ82">
            <v>292885.07</v>
          </cell>
          <cell r="AS82">
            <v>32217.3577</v>
          </cell>
          <cell r="AU82">
            <v>0.11</v>
          </cell>
          <cell r="AV82">
            <v>0</v>
          </cell>
          <cell r="AW82">
            <v>36610.633750000001</v>
          </cell>
          <cell r="AX82">
            <v>0.125</v>
          </cell>
          <cell r="AZ82">
            <v>36610.633750000001</v>
          </cell>
          <cell r="BB82">
            <v>0.125</v>
          </cell>
          <cell r="BD82">
            <v>91.631874999999127</v>
          </cell>
          <cell r="BF82">
            <v>294351.18</v>
          </cell>
          <cell r="BH82">
            <v>32378.629799999999</v>
          </cell>
          <cell r="BJ82">
            <v>0.11</v>
          </cell>
          <cell r="BK82">
            <v>0</v>
          </cell>
          <cell r="BL82">
            <v>36793.897499999999</v>
          </cell>
          <cell r="BM82">
            <v>0.125</v>
          </cell>
          <cell r="BO82">
            <v>36793.897499999999</v>
          </cell>
          <cell r="BQ82">
            <v>0.125</v>
          </cell>
          <cell r="BS82">
            <v>183.26374999999825</v>
          </cell>
        </row>
        <row r="83">
          <cell r="H83" t="str">
            <v>1110 - St. John the Baptist Parish</v>
          </cell>
          <cell r="L83" t="str">
            <v>Westport</v>
          </cell>
          <cell r="N83">
            <v>292781.44</v>
          </cell>
          <cell r="P83">
            <v>292979.21000000008</v>
          </cell>
          <cell r="R83">
            <v>32227.713100000008</v>
          </cell>
          <cell r="T83">
            <v>0.11</v>
          </cell>
          <cell r="V83">
            <v>291054.90000000002</v>
          </cell>
          <cell r="X83">
            <v>291054.90000000002</v>
          </cell>
          <cell r="Z83">
            <v>291054.90000000002</v>
          </cell>
          <cell r="AB83">
            <v>292017.05500000005</v>
          </cell>
          <cell r="AD83">
            <v>32121.876050000006</v>
          </cell>
          <cell r="AF83">
            <v>0.11</v>
          </cell>
          <cell r="AG83">
            <v>0</v>
          </cell>
          <cell r="AH83">
            <v>36502.131875000006</v>
          </cell>
          <cell r="AI83">
            <v>0.125</v>
          </cell>
          <cell r="AK83">
            <v>36502.131875000006</v>
          </cell>
          <cell r="AM83">
            <v>0.125</v>
          </cell>
          <cell r="AO83">
            <v>4380.2558250000002</v>
          </cell>
          <cell r="AQ83">
            <v>291696.33666666673</v>
          </cell>
          <cell r="AS83">
            <v>32086.597033333339</v>
          </cell>
          <cell r="AU83">
            <v>0.11</v>
          </cell>
          <cell r="AV83">
            <v>0</v>
          </cell>
          <cell r="AW83">
            <v>36462.042083333341</v>
          </cell>
          <cell r="AX83">
            <v>0.125</v>
          </cell>
          <cell r="AZ83">
            <v>36462.042083333341</v>
          </cell>
          <cell r="BB83">
            <v>0.125</v>
          </cell>
          <cell r="BD83">
            <v>-40.089791666665406</v>
          </cell>
          <cell r="BF83">
            <v>291054.90000000002</v>
          </cell>
          <cell r="BH83">
            <v>32016.039000000004</v>
          </cell>
          <cell r="BJ83">
            <v>0.11</v>
          </cell>
          <cell r="BK83">
            <v>0</v>
          </cell>
          <cell r="BL83">
            <v>36381.862500000003</v>
          </cell>
          <cell r="BM83">
            <v>0.125</v>
          </cell>
          <cell r="BO83">
            <v>36381.862500000003</v>
          </cell>
          <cell r="BQ83">
            <v>0.125</v>
          </cell>
          <cell r="BS83">
            <v>-80.179583333338087</v>
          </cell>
        </row>
        <row r="84">
          <cell r="H84" t="str">
            <v>0860 - St. John of God Parish</v>
          </cell>
          <cell r="L84" t="str">
            <v>Somerset</v>
          </cell>
          <cell r="N84">
            <v>304644.27</v>
          </cell>
          <cell r="P84">
            <v>296740.25</v>
          </cell>
          <cell r="R84">
            <v>32641.427500000002</v>
          </cell>
          <cell r="T84">
            <v>0.11</v>
          </cell>
          <cell r="V84">
            <v>281270.84999999998</v>
          </cell>
          <cell r="X84">
            <v>281270.84999999998</v>
          </cell>
          <cell r="Z84">
            <v>281270.84999999998</v>
          </cell>
          <cell r="AB84">
            <v>289005.55</v>
          </cell>
          <cell r="AD84">
            <v>31790.610499999999</v>
          </cell>
          <cell r="AF84">
            <v>0.11</v>
          </cell>
          <cell r="AG84">
            <v>0</v>
          </cell>
          <cell r="AH84">
            <v>36125.693749999999</v>
          </cell>
          <cell r="AI84">
            <v>0.125</v>
          </cell>
          <cell r="AK84">
            <v>36125.693749999999</v>
          </cell>
          <cell r="AM84">
            <v>0.125</v>
          </cell>
          <cell r="AO84">
            <v>4335.0832499999997</v>
          </cell>
          <cell r="AQ84">
            <v>286427.31666666665</v>
          </cell>
          <cell r="AS84">
            <v>31507.004833333332</v>
          </cell>
          <cell r="AU84">
            <v>0.11</v>
          </cell>
          <cell r="AV84">
            <v>0</v>
          </cell>
          <cell r="AW84">
            <v>35803.414583333331</v>
          </cell>
          <cell r="AX84">
            <v>0.125</v>
          </cell>
          <cell r="AZ84">
            <v>35803.414583333331</v>
          </cell>
          <cell r="BB84">
            <v>0.125</v>
          </cell>
          <cell r="BD84">
            <v>-322.27916666666715</v>
          </cell>
          <cell r="BF84">
            <v>281270.84999999998</v>
          </cell>
          <cell r="BH84">
            <v>30939.793499999996</v>
          </cell>
          <cell r="BJ84">
            <v>0.11</v>
          </cell>
          <cell r="BK84">
            <v>0</v>
          </cell>
          <cell r="BL84">
            <v>35158.856249999997</v>
          </cell>
          <cell r="BM84">
            <v>0.125</v>
          </cell>
          <cell r="BO84">
            <v>35158.856249999997</v>
          </cell>
          <cell r="BQ84">
            <v>0.125</v>
          </cell>
          <cell r="BS84">
            <v>-644.5583333333343</v>
          </cell>
        </row>
        <row r="85">
          <cell r="H85" t="str">
            <v>0630 - Our Lady of Guadalupe at St. James</v>
          </cell>
          <cell r="L85" t="str">
            <v>New Bedford</v>
          </cell>
          <cell r="N85">
            <v>273870.57</v>
          </cell>
          <cell r="P85">
            <v>331416.58</v>
          </cell>
          <cell r="R85">
            <v>36455.823800000006</v>
          </cell>
          <cell r="T85">
            <v>0.11000000000000001</v>
          </cell>
          <cell r="V85">
            <v>241916.48</v>
          </cell>
          <cell r="X85">
            <v>241916.48</v>
          </cell>
          <cell r="Z85">
            <v>241916.48</v>
          </cell>
          <cell r="AB85">
            <v>286666.53000000003</v>
          </cell>
          <cell r="AD85">
            <v>31533.318300000003</v>
          </cell>
          <cell r="AF85">
            <v>0.11</v>
          </cell>
          <cell r="AG85">
            <v>0</v>
          </cell>
          <cell r="AH85">
            <v>35833.316250000003</v>
          </cell>
          <cell r="AI85">
            <v>0.125</v>
          </cell>
          <cell r="AK85">
            <v>35833.316250000003</v>
          </cell>
          <cell r="AM85">
            <v>0.125</v>
          </cell>
          <cell r="AO85">
            <v>4299.9979500000009</v>
          </cell>
          <cell r="AQ85">
            <v>271749.84666666668</v>
          </cell>
          <cell r="AS85">
            <v>29892.483133333335</v>
          </cell>
          <cell r="AU85">
            <v>0.11</v>
          </cell>
          <cell r="AV85">
            <v>0</v>
          </cell>
          <cell r="AW85">
            <v>33968.730833333335</v>
          </cell>
          <cell r="AX85">
            <v>0.125</v>
          </cell>
          <cell r="AZ85">
            <v>33968.730833333335</v>
          </cell>
          <cell r="BB85">
            <v>0.125</v>
          </cell>
          <cell r="BD85">
            <v>-1864.5854166666686</v>
          </cell>
          <cell r="BF85">
            <v>241916.48</v>
          </cell>
          <cell r="BH85">
            <v>26610.8128</v>
          </cell>
          <cell r="BJ85">
            <v>0.11</v>
          </cell>
          <cell r="BK85">
            <v>0</v>
          </cell>
          <cell r="BL85">
            <v>30239.56</v>
          </cell>
          <cell r="BM85">
            <v>0.125</v>
          </cell>
          <cell r="BO85">
            <v>30239.56</v>
          </cell>
          <cell r="BQ85">
            <v>0.125</v>
          </cell>
          <cell r="BS85">
            <v>-3729.1708333333336</v>
          </cell>
        </row>
        <row r="86">
          <cell r="H86" t="str">
            <v>0710 - St. Mary's Parish</v>
          </cell>
          <cell r="L86" t="str">
            <v>North Attleboro</v>
          </cell>
          <cell r="N86">
            <v>0</v>
          </cell>
          <cell r="P86">
            <v>321101.03000000003</v>
          </cell>
          <cell r="R86">
            <v>35321.113300000005</v>
          </cell>
          <cell r="T86">
            <v>0.11</v>
          </cell>
          <cell r="V86">
            <v>250075.09</v>
          </cell>
          <cell r="X86">
            <v>250075.09</v>
          </cell>
          <cell r="Z86">
            <v>250075.09</v>
          </cell>
          <cell r="AB86">
            <v>285588.06</v>
          </cell>
          <cell r="AD86">
            <v>31414.686600000001</v>
          </cell>
          <cell r="AF86">
            <v>0.11</v>
          </cell>
          <cell r="AG86">
            <v>0</v>
          </cell>
          <cell r="AH86">
            <v>35698.5075</v>
          </cell>
          <cell r="AI86">
            <v>0.125</v>
          </cell>
          <cell r="AK86">
            <v>35698.5075</v>
          </cell>
          <cell r="AM86">
            <v>0.125</v>
          </cell>
          <cell r="AO86">
            <v>4283.8208999999988</v>
          </cell>
          <cell r="AQ86">
            <v>273750.40333333332</v>
          </cell>
          <cell r="AS86">
            <v>30112.544366666665</v>
          </cell>
          <cell r="AU86">
            <v>0.11</v>
          </cell>
          <cell r="AV86">
            <v>0</v>
          </cell>
          <cell r="AW86">
            <v>34218.800416666665</v>
          </cell>
          <cell r="AX86">
            <v>0.125</v>
          </cell>
          <cell r="AZ86">
            <v>34218.800416666665</v>
          </cell>
          <cell r="BB86">
            <v>0.125</v>
          </cell>
          <cell r="BD86">
            <v>-1479.7070833333346</v>
          </cell>
          <cell r="BF86">
            <v>250075.09</v>
          </cell>
          <cell r="BH86">
            <v>27508.259900000001</v>
          </cell>
          <cell r="BJ86">
            <v>0.11</v>
          </cell>
          <cell r="BK86">
            <v>0</v>
          </cell>
          <cell r="BL86">
            <v>31259.38625</v>
          </cell>
          <cell r="BM86">
            <v>0.125</v>
          </cell>
          <cell r="BO86">
            <v>31259.38625</v>
          </cell>
          <cell r="BQ86">
            <v>0.125</v>
          </cell>
          <cell r="BS86">
            <v>-2959.4141666666656</v>
          </cell>
        </row>
        <row r="87">
          <cell r="H87" t="str">
            <v>0271 - St. Vincent de Paul Parish</v>
          </cell>
          <cell r="L87" t="str">
            <v>Attleboro</v>
          </cell>
          <cell r="N87">
            <v>269480.92</v>
          </cell>
          <cell r="P87">
            <v>298072.08999999997</v>
          </cell>
          <cell r="R87">
            <v>32787.929899999996</v>
          </cell>
          <cell r="T87">
            <v>0.11</v>
          </cell>
          <cell r="V87">
            <v>268183.2</v>
          </cell>
          <cell r="X87">
            <v>268183.2</v>
          </cell>
          <cell r="Z87">
            <v>268183.2</v>
          </cell>
          <cell r="AB87">
            <v>283127.64500000002</v>
          </cell>
          <cell r="AD87">
            <v>31144.040950000002</v>
          </cell>
          <cell r="AF87">
            <v>0.11</v>
          </cell>
          <cell r="AG87">
            <v>0</v>
          </cell>
          <cell r="AH87">
            <v>35390.955625000002</v>
          </cell>
          <cell r="AI87">
            <v>0.125</v>
          </cell>
          <cell r="AK87">
            <v>35390.955625000002</v>
          </cell>
          <cell r="AM87">
            <v>0.125</v>
          </cell>
          <cell r="AO87">
            <v>4246.914675</v>
          </cell>
          <cell r="AQ87">
            <v>278146.16333333333</v>
          </cell>
          <cell r="AS87">
            <v>30596.077966666668</v>
          </cell>
          <cell r="AU87">
            <v>0.11</v>
          </cell>
          <cell r="AV87">
            <v>0</v>
          </cell>
          <cell r="AW87">
            <v>34768.270416666666</v>
          </cell>
          <cell r="AX87">
            <v>0.125</v>
          </cell>
          <cell r="AZ87">
            <v>34768.270416666666</v>
          </cell>
          <cell r="BB87">
            <v>0.125</v>
          </cell>
          <cell r="BD87">
            <v>-622.68520833333605</v>
          </cell>
          <cell r="BF87">
            <v>268183.2</v>
          </cell>
          <cell r="BH87">
            <v>29500.152000000002</v>
          </cell>
          <cell r="BJ87">
            <v>0.11</v>
          </cell>
          <cell r="BK87">
            <v>0</v>
          </cell>
          <cell r="BL87">
            <v>33522.9</v>
          </cell>
          <cell r="BM87">
            <v>0.125</v>
          </cell>
          <cell r="BO87">
            <v>33522.9</v>
          </cell>
          <cell r="BQ87">
            <v>0.125</v>
          </cell>
          <cell r="BS87">
            <v>-1245.3704166666648</v>
          </cell>
        </row>
        <row r="88">
          <cell r="H88" t="str">
            <v>0430 - St. Mary's Parish</v>
          </cell>
          <cell r="L88" t="str">
            <v>Fairhaven</v>
          </cell>
          <cell r="N88">
            <v>258029.72</v>
          </cell>
          <cell r="P88">
            <v>279798.48</v>
          </cell>
          <cell r="R88">
            <v>30777.832799999996</v>
          </cell>
          <cell r="T88">
            <v>0.11</v>
          </cell>
          <cell r="V88">
            <v>276902.09999999998</v>
          </cell>
          <cell r="X88">
            <v>276902.09999999998</v>
          </cell>
          <cell r="Z88">
            <v>276902.09999999998</v>
          </cell>
          <cell r="AB88">
            <v>278350.28999999998</v>
          </cell>
          <cell r="AD88">
            <v>30618.531899999998</v>
          </cell>
          <cell r="AF88">
            <v>0.11</v>
          </cell>
          <cell r="AG88">
            <v>0</v>
          </cell>
          <cell r="AH88">
            <v>34793.786249999997</v>
          </cell>
          <cell r="AI88">
            <v>0.125</v>
          </cell>
          <cell r="AK88">
            <v>34793.786249999997</v>
          </cell>
          <cell r="AM88">
            <v>0.125</v>
          </cell>
          <cell r="AO88">
            <v>4175.2543499999992</v>
          </cell>
          <cell r="AQ88">
            <v>277867.56</v>
          </cell>
          <cell r="AS88">
            <v>30565.4316</v>
          </cell>
          <cell r="AU88">
            <v>0.11</v>
          </cell>
          <cell r="AV88">
            <v>0</v>
          </cell>
          <cell r="AW88">
            <v>34733.445</v>
          </cell>
          <cell r="AX88">
            <v>0.125</v>
          </cell>
          <cell r="AZ88">
            <v>34733.445</v>
          </cell>
          <cell r="BB88">
            <v>0.125</v>
          </cell>
          <cell r="BD88">
            <v>-60.341249999997672</v>
          </cell>
          <cell r="BF88">
            <v>276902.09999999998</v>
          </cell>
          <cell r="BH88">
            <v>30459.230999999996</v>
          </cell>
          <cell r="BJ88">
            <v>0.11</v>
          </cell>
          <cell r="BK88">
            <v>0</v>
          </cell>
          <cell r="BL88">
            <v>34612.762499999997</v>
          </cell>
          <cell r="BM88">
            <v>0.125</v>
          </cell>
          <cell r="BO88">
            <v>34612.762499999997</v>
          </cell>
          <cell r="BQ88">
            <v>0.125</v>
          </cell>
          <cell r="BS88">
            <v>-120.68250000000262</v>
          </cell>
        </row>
        <row r="89">
          <cell r="H89" t="str">
            <v>0730 - St. Nicholas of Myra</v>
          </cell>
          <cell r="L89" t="str">
            <v>North Dighton</v>
          </cell>
          <cell r="N89">
            <v>283747.83</v>
          </cell>
          <cell r="P89">
            <v>274520.83999999997</v>
          </cell>
          <cell r="R89">
            <v>30197.292399999995</v>
          </cell>
          <cell r="T89">
            <v>0.11</v>
          </cell>
          <cell r="V89">
            <v>275581.23</v>
          </cell>
          <cell r="X89">
            <v>275581.23</v>
          </cell>
          <cell r="Z89">
            <v>275581.23</v>
          </cell>
          <cell r="AB89">
            <v>275051.03499999997</v>
          </cell>
          <cell r="AD89">
            <v>30255.613849999998</v>
          </cell>
          <cell r="AF89">
            <v>0.11</v>
          </cell>
          <cell r="AG89">
            <v>0</v>
          </cell>
          <cell r="AH89">
            <v>34381.379374999997</v>
          </cell>
          <cell r="AI89">
            <v>0.125</v>
          </cell>
          <cell r="AK89">
            <v>34381.379374999997</v>
          </cell>
          <cell r="AM89">
            <v>0.125</v>
          </cell>
          <cell r="AO89">
            <v>4125.7655249999989</v>
          </cell>
          <cell r="AQ89">
            <v>275227.76666666666</v>
          </cell>
          <cell r="AS89">
            <v>30275.054333333333</v>
          </cell>
          <cell r="AU89">
            <v>0.11</v>
          </cell>
          <cell r="AV89">
            <v>0</v>
          </cell>
          <cell r="AW89">
            <v>34403.470833333333</v>
          </cell>
          <cell r="AX89">
            <v>0.125</v>
          </cell>
          <cell r="AZ89">
            <v>34403.470833333333</v>
          </cell>
          <cell r="BB89">
            <v>0.125</v>
          </cell>
          <cell r="BD89">
            <v>22.09145833333605</v>
          </cell>
          <cell r="BF89">
            <v>275581.23</v>
          </cell>
          <cell r="BH89">
            <v>30313.935299999997</v>
          </cell>
          <cell r="BJ89">
            <v>0.11</v>
          </cell>
          <cell r="BK89">
            <v>0</v>
          </cell>
          <cell r="BL89">
            <v>34447.653749999998</v>
          </cell>
          <cell r="BM89">
            <v>0.125</v>
          </cell>
          <cell r="BO89">
            <v>34447.653749999998</v>
          </cell>
          <cell r="BQ89">
            <v>0.125</v>
          </cell>
          <cell r="BS89">
            <v>44.182916666664823</v>
          </cell>
        </row>
        <row r="90">
          <cell r="H90" t="str">
            <v>1020 - St. Andrew the Apostle</v>
          </cell>
          <cell r="L90" t="str">
            <v>Taunton</v>
          </cell>
          <cell r="N90">
            <v>296772.53000000003</v>
          </cell>
          <cell r="P90">
            <v>274738.26</v>
          </cell>
          <cell r="R90">
            <v>30221.208600000002</v>
          </cell>
          <cell r="T90">
            <v>0.11</v>
          </cell>
          <cell r="V90">
            <v>274603.62</v>
          </cell>
          <cell r="X90">
            <v>274603.62</v>
          </cell>
          <cell r="Z90">
            <v>274603.62</v>
          </cell>
          <cell r="AB90">
            <v>274670.94</v>
          </cell>
          <cell r="AD90">
            <v>30213.803400000001</v>
          </cell>
          <cell r="AF90">
            <v>0.11</v>
          </cell>
          <cell r="AG90">
            <v>0</v>
          </cell>
          <cell r="AH90">
            <v>34333.8675</v>
          </cell>
          <cell r="AI90">
            <v>0.125</v>
          </cell>
          <cell r="AK90">
            <v>34333.8675</v>
          </cell>
          <cell r="AM90">
            <v>0.125</v>
          </cell>
          <cell r="AO90">
            <v>4120.0640999999996</v>
          </cell>
          <cell r="AQ90">
            <v>274648.5</v>
          </cell>
          <cell r="AS90">
            <v>30211.334999999999</v>
          </cell>
          <cell r="AU90">
            <v>0.11</v>
          </cell>
          <cell r="AV90">
            <v>0</v>
          </cell>
          <cell r="AW90">
            <v>34331.0625</v>
          </cell>
          <cell r="AX90">
            <v>0.125</v>
          </cell>
          <cell r="AZ90">
            <v>34331.0625</v>
          </cell>
          <cell r="BB90">
            <v>0.125</v>
          </cell>
          <cell r="BD90">
            <v>-2.805000000000291</v>
          </cell>
          <cell r="BF90">
            <v>274603.62</v>
          </cell>
          <cell r="BH90">
            <v>30206.3982</v>
          </cell>
          <cell r="BJ90">
            <v>0.11</v>
          </cell>
          <cell r="BK90">
            <v>0</v>
          </cell>
          <cell r="BL90">
            <v>34325.452499999999</v>
          </cell>
          <cell r="BM90">
            <v>0.125</v>
          </cell>
          <cell r="BO90">
            <v>34325.452499999999</v>
          </cell>
          <cell r="BQ90">
            <v>0.125</v>
          </cell>
          <cell r="BS90">
            <v>-5.6100000000005821</v>
          </cell>
        </row>
        <row r="91">
          <cell r="H91" t="str">
            <v>0940 - St. Louis de France Parish</v>
          </cell>
          <cell r="L91" t="str">
            <v>Swansea</v>
          </cell>
          <cell r="N91">
            <v>302059.59000000003</v>
          </cell>
          <cell r="P91">
            <v>270405.47000000003</v>
          </cell>
          <cell r="R91">
            <v>29744.601700000003</v>
          </cell>
          <cell r="T91">
            <v>0.11</v>
          </cell>
          <cell r="V91">
            <v>277276.03000000003</v>
          </cell>
          <cell r="X91">
            <v>277276.03000000003</v>
          </cell>
          <cell r="Z91">
            <v>277276.03000000003</v>
          </cell>
          <cell r="AB91">
            <v>273840.75</v>
          </cell>
          <cell r="AD91">
            <v>30122.482500000002</v>
          </cell>
          <cell r="AF91">
            <v>0.11</v>
          </cell>
          <cell r="AG91">
            <v>0</v>
          </cell>
          <cell r="AH91">
            <v>34230.09375</v>
          </cell>
          <cell r="AI91">
            <v>0.125</v>
          </cell>
          <cell r="AK91">
            <v>34230.09375</v>
          </cell>
          <cell r="AM91">
            <v>0.125</v>
          </cell>
          <cell r="AO91">
            <v>4107.6112499999981</v>
          </cell>
          <cell r="AQ91">
            <v>274985.84333333332</v>
          </cell>
          <cell r="AS91">
            <v>30248.442766666667</v>
          </cell>
          <cell r="AU91">
            <v>0.11</v>
          </cell>
          <cell r="AV91">
            <v>0</v>
          </cell>
          <cell r="AW91">
            <v>34373.230416666665</v>
          </cell>
          <cell r="AX91">
            <v>0.125</v>
          </cell>
          <cell r="AZ91">
            <v>34373.230416666665</v>
          </cell>
          <cell r="BB91">
            <v>0.125</v>
          </cell>
          <cell r="BD91">
            <v>143.13666666666541</v>
          </cell>
          <cell r="BF91">
            <v>277276.03000000003</v>
          </cell>
          <cell r="BH91">
            <v>30500.363300000005</v>
          </cell>
          <cell r="BJ91">
            <v>0.11</v>
          </cell>
          <cell r="BK91">
            <v>0</v>
          </cell>
          <cell r="BL91">
            <v>34659.503750000003</v>
          </cell>
          <cell r="BM91">
            <v>0.125</v>
          </cell>
          <cell r="BO91">
            <v>34659.503750000003</v>
          </cell>
          <cell r="BQ91">
            <v>0.125</v>
          </cell>
          <cell r="BS91">
            <v>286.27333333333809</v>
          </cell>
        </row>
        <row r="92">
          <cell r="H92" t="str">
            <v>1030 - St. Mary's Parish</v>
          </cell>
          <cell r="L92" t="str">
            <v>Taunton</v>
          </cell>
          <cell r="N92">
            <v>216669.1</v>
          </cell>
          <cell r="P92">
            <v>266272.96999999997</v>
          </cell>
          <cell r="R92">
            <v>29290.026699999999</v>
          </cell>
          <cell r="T92">
            <v>0.11</v>
          </cell>
          <cell r="V92">
            <v>281302.78999999998</v>
          </cell>
          <cell r="X92">
            <v>281302.78999999998</v>
          </cell>
          <cell r="Z92">
            <v>281302.78999999998</v>
          </cell>
          <cell r="AB92">
            <v>273787.88</v>
          </cell>
          <cell r="AD92">
            <v>30116.666799999999</v>
          </cell>
          <cell r="AF92">
            <v>0.11</v>
          </cell>
          <cell r="AG92">
            <v>0</v>
          </cell>
          <cell r="AH92">
            <v>34223.485000000001</v>
          </cell>
          <cell r="AI92">
            <v>0.125</v>
          </cell>
          <cell r="AK92">
            <v>34223.485000000001</v>
          </cell>
          <cell r="AM92">
            <v>0.125</v>
          </cell>
          <cell r="AO92">
            <v>4106.8182000000015</v>
          </cell>
          <cell r="AQ92">
            <v>276292.85000000003</v>
          </cell>
          <cell r="AS92">
            <v>30392.213500000005</v>
          </cell>
          <cell r="AU92">
            <v>0.11</v>
          </cell>
          <cell r="AV92">
            <v>0</v>
          </cell>
          <cell r="AW92">
            <v>34536.606250000004</v>
          </cell>
          <cell r="AX92">
            <v>0.125</v>
          </cell>
          <cell r="AZ92">
            <v>34536.606250000004</v>
          </cell>
          <cell r="BB92">
            <v>0.125</v>
          </cell>
          <cell r="BD92">
            <v>313.12125000000378</v>
          </cell>
          <cell r="BF92">
            <v>281302.78999999998</v>
          </cell>
          <cell r="BH92">
            <v>30943.3069</v>
          </cell>
          <cell r="BJ92">
            <v>0.11</v>
          </cell>
          <cell r="BK92">
            <v>0</v>
          </cell>
          <cell r="BL92">
            <v>35162.848749999997</v>
          </cell>
          <cell r="BM92">
            <v>0.125</v>
          </cell>
          <cell r="BO92">
            <v>35162.848749999997</v>
          </cell>
          <cell r="BQ92">
            <v>0.125</v>
          </cell>
          <cell r="BS92">
            <v>626.24249999999302</v>
          </cell>
        </row>
        <row r="93">
          <cell r="H93" t="str">
            <v>1100 - St. George Parish</v>
          </cell>
          <cell r="L93" t="str">
            <v>Westport</v>
          </cell>
          <cell r="N93">
            <v>291892.96999999997</v>
          </cell>
          <cell r="P93">
            <v>276234.33</v>
          </cell>
          <cell r="R93">
            <v>30385.776300000001</v>
          </cell>
          <cell r="T93">
            <v>0.11</v>
          </cell>
          <cell r="V93">
            <v>264941.28000000003</v>
          </cell>
          <cell r="X93">
            <v>264941.28000000003</v>
          </cell>
          <cell r="Z93">
            <v>264941.28000000003</v>
          </cell>
          <cell r="AB93">
            <v>270587.80500000005</v>
          </cell>
          <cell r="AD93">
            <v>29764.658550000007</v>
          </cell>
          <cell r="AF93">
            <v>0.11</v>
          </cell>
          <cell r="AG93">
            <v>0</v>
          </cell>
          <cell r="AH93">
            <v>33823.475625000006</v>
          </cell>
          <cell r="AI93">
            <v>0.125</v>
          </cell>
          <cell r="AK93">
            <v>33823.475625000006</v>
          </cell>
          <cell r="AM93">
            <v>0.125</v>
          </cell>
          <cell r="AO93">
            <v>4058.817074999999</v>
          </cell>
          <cell r="AQ93">
            <v>268705.63000000006</v>
          </cell>
          <cell r="AS93">
            <v>29557.619300000006</v>
          </cell>
          <cell r="AU93">
            <v>0.11</v>
          </cell>
          <cell r="AV93">
            <v>0</v>
          </cell>
          <cell r="AW93">
            <v>33588.203750000008</v>
          </cell>
          <cell r="AX93">
            <v>0.125</v>
          </cell>
          <cell r="AZ93">
            <v>33588.203750000008</v>
          </cell>
          <cell r="BB93">
            <v>0.125</v>
          </cell>
          <cell r="BD93">
            <v>-235.27187499999854</v>
          </cell>
          <cell r="BF93">
            <v>264941.28000000003</v>
          </cell>
          <cell r="BH93">
            <v>29143.540800000002</v>
          </cell>
          <cell r="BJ93">
            <v>0.11</v>
          </cell>
          <cell r="BK93">
            <v>0</v>
          </cell>
          <cell r="BL93">
            <v>33117.660000000003</v>
          </cell>
          <cell r="BM93">
            <v>0.125</v>
          </cell>
          <cell r="BO93">
            <v>33117.660000000003</v>
          </cell>
          <cell r="BQ93">
            <v>0.125</v>
          </cell>
          <cell r="BS93">
            <v>-470.54375000000437</v>
          </cell>
        </row>
        <row r="94">
          <cell r="H94" t="str">
            <v>0650 - St. Joseph - St. Theresa's Parish</v>
          </cell>
          <cell r="L94" t="str">
            <v>New Bedford</v>
          </cell>
          <cell r="N94">
            <v>271059.78999999998</v>
          </cell>
          <cell r="P94">
            <v>255435.41000000003</v>
          </cell>
          <cell r="R94">
            <v>28097.895100000005</v>
          </cell>
          <cell r="T94">
            <v>0.11</v>
          </cell>
          <cell r="V94">
            <v>273181.65999999997</v>
          </cell>
          <cell r="X94">
            <v>273181.65999999997</v>
          </cell>
          <cell r="Z94">
            <v>273181.65999999997</v>
          </cell>
          <cell r="AB94">
            <v>264308.53500000003</v>
          </cell>
          <cell r="AD94">
            <v>29073.938850000002</v>
          </cell>
          <cell r="AF94">
            <v>0.11</v>
          </cell>
          <cell r="AG94">
            <v>0</v>
          </cell>
          <cell r="AH94">
            <v>33038.566875000004</v>
          </cell>
          <cell r="AI94">
            <v>0.125</v>
          </cell>
          <cell r="AK94">
            <v>33038.566875000004</v>
          </cell>
          <cell r="AM94">
            <v>0.125</v>
          </cell>
          <cell r="AO94">
            <v>3964.6280250000018</v>
          </cell>
          <cell r="AQ94">
            <v>267266.24333333335</v>
          </cell>
          <cell r="AS94">
            <v>29399.286766666668</v>
          </cell>
          <cell r="AU94">
            <v>0.11</v>
          </cell>
          <cell r="AV94">
            <v>0</v>
          </cell>
          <cell r="AW94">
            <v>33408.280416666668</v>
          </cell>
          <cell r="AX94">
            <v>0.125</v>
          </cell>
          <cell r="AZ94">
            <v>33408.280416666668</v>
          </cell>
          <cell r="BB94">
            <v>0.125</v>
          </cell>
          <cell r="BD94">
            <v>369.71354166666424</v>
          </cell>
          <cell r="BF94">
            <v>273181.65999999997</v>
          </cell>
          <cell r="BH94">
            <v>30049.982599999996</v>
          </cell>
          <cell r="BJ94">
            <v>0.11</v>
          </cell>
          <cell r="BK94">
            <v>0</v>
          </cell>
          <cell r="BL94">
            <v>34147.707499999997</v>
          </cell>
          <cell r="BM94">
            <v>0.125</v>
          </cell>
          <cell r="BO94">
            <v>34147.707499999997</v>
          </cell>
          <cell r="BQ94">
            <v>0.125</v>
          </cell>
          <cell r="BS94">
            <v>739.42708333332848</v>
          </cell>
        </row>
        <row r="95">
          <cell r="H95" t="str">
            <v>0440 - St. Patrick's Parish</v>
          </cell>
          <cell r="L95" t="str">
            <v>Falmouth</v>
          </cell>
          <cell r="N95">
            <v>450029.5</v>
          </cell>
          <cell r="P95">
            <v>366551.08999999997</v>
          </cell>
          <cell r="R95">
            <v>40320.619899999998</v>
          </cell>
          <cell r="T95">
            <v>0.11</v>
          </cell>
          <cell r="V95">
            <v>159068.06</v>
          </cell>
          <cell r="X95">
            <v>159068.06</v>
          </cell>
          <cell r="Z95">
            <v>159068.06</v>
          </cell>
          <cell r="AB95">
            <v>262809.57499999995</v>
          </cell>
          <cell r="AD95">
            <v>28909.053249999994</v>
          </cell>
          <cell r="AF95">
            <v>0.11</v>
          </cell>
          <cell r="AG95">
            <v>0</v>
          </cell>
          <cell r="AH95">
            <v>32851.196874999994</v>
          </cell>
          <cell r="AI95">
            <v>0.125</v>
          </cell>
          <cell r="AK95">
            <v>32851.196874999994</v>
          </cell>
          <cell r="AM95">
            <v>0.125</v>
          </cell>
          <cell r="AO95">
            <v>3942.1436250000006</v>
          </cell>
          <cell r="AQ95">
            <v>228229.06999999998</v>
          </cell>
          <cell r="AS95">
            <v>25105.197699999997</v>
          </cell>
          <cell r="AU95">
            <v>0.11</v>
          </cell>
          <cell r="AV95">
            <v>0</v>
          </cell>
          <cell r="AW95">
            <v>28528.633749999997</v>
          </cell>
          <cell r="AX95">
            <v>0.125</v>
          </cell>
          <cell r="AZ95">
            <v>28528.633749999997</v>
          </cell>
          <cell r="BB95">
            <v>0.125</v>
          </cell>
          <cell r="BD95">
            <v>-4322.5631249999969</v>
          </cell>
          <cell r="BF95">
            <v>159068.06</v>
          </cell>
          <cell r="BH95">
            <v>17497.4866</v>
          </cell>
          <cell r="BJ95">
            <v>0.11</v>
          </cell>
          <cell r="BK95">
            <v>0</v>
          </cell>
          <cell r="BL95">
            <v>19883.5075</v>
          </cell>
          <cell r="BM95">
            <v>0.125</v>
          </cell>
          <cell r="BO95">
            <v>19883.5075</v>
          </cell>
          <cell r="BQ95">
            <v>0.125</v>
          </cell>
          <cell r="BS95">
            <v>-8645.1262499999975</v>
          </cell>
        </row>
        <row r="96">
          <cell r="H96" t="str">
            <v>0510 - Holy Name of the Sacred Heart of Jesus Parish</v>
          </cell>
          <cell r="L96" t="str">
            <v>New Bedford</v>
          </cell>
          <cell r="N96">
            <v>250805.63</v>
          </cell>
          <cell r="P96">
            <v>268330</v>
          </cell>
          <cell r="R96">
            <v>29516.3</v>
          </cell>
          <cell r="T96">
            <v>0.11</v>
          </cell>
          <cell r="V96">
            <v>254918.53</v>
          </cell>
          <cell r="X96">
            <v>254918.53</v>
          </cell>
          <cell r="Z96">
            <v>254918.53</v>
          </cell>
          <cell r="AB96">
            <v>261624.26500000001</v>
          </cell>
          <cell r="AD96">
            <v>28778.669150000002</v>
          </cell>
          <cell r="AF96">
            <v>0.11</v>
          </cell>
          <cell r="AG96">
            <v>0</v>
          </cell>
          <cell r="AH96">
            <v>32703.033125000002</v>
          </cell>
          <cell r="AI96">
            <v>0.125</v>
          </cell>
          <cell r="AK96">
            <v>32703.033125000002</v>
          </cell>
          <cell r="AM96">
            <v>0.125</v>
          </cell>
          <cell r="AO96">
            <v>3924.3639750000002</v>
          </cell>
          <cell r="AQ96">
            <v>259389.02000000002</v>
          </cell>
          <cell r="AS96">
            <v>28532.792200000004</v>
          </cell>
          <cell r="AU96">
            <v>0.11</v>
          </cell>
          <cell r="AV96">
            <v>0</v>
          </cell>
          <cell r="AW96">
            <v>32423.627500000002</v>
          </cell>
          <cell r="AX96">
            <v>0.125</v>
          </cell>
          <cell r="AZ96">
            <v>32423.627500000002</v>
          </cell>
          <cell r="BB96">
            <v>0.125</v>
          </cell>
          <cell r="BD96">
            <v>-279.40562499999942</v>
          </cell>
          <cell r="BF96">
            <v>254918.53</v>
          </cell>
          <cell r="BH96">
            <v>28041.0383</v>
          </cell>
          <cell r="BJ96">
            <v>0.11</v>
          </cell>
          <cell r="BK96">
            <v>0</v>
          </cell>
          <cell r="BL96">
            <v>31864.81625</v>
          </cell>
          <cell r="BM96">
            <v>0.125</v>
          </cell>
          <cell r="BO96">
            <v>31864.81625</v>
          </cell>
          <cell r="BQ96">
            <v>0.125</v>
          </cell>
          <cell r="BS96">
            <v>-558.81125000000247</v>
          </cell>
        </row>
        <row r="97">
          <cell r="H97" t="str">
            <v>0150 - Holy Trinity Parish</v>
          </cell>
          <cell r="L97" t="str">
            <v>Fall River</v>
          </cell>
          <cell r="N97">
            <v>369376.05</v>
          </cell>
          <cell r="P97">
            <v>364576.91</v>
          </cell>
          <cell r="R97">
            <v>40103.460099999997</v>
          </cell>
          <cell r="T97">
            <v>0.11</v>
          </cell>
          <cell r="V97">
            <v>154012.35999999999</v>
          </cell>
          <cell r="X97">
            <v>154012.35999999999</v>
          </cell>
          <cell r="Z97">
            <v>154012.35999999999</v>
          </cell>
          <cell r="AB97">
            <v>259294.63499999998</v>
          </cell>
          <cell r="AD97">
            <v>28522.409849999996</v>
          </cell>
          <cell r="AF97">
            <v>0.11</v>
          </cell>
          <cell r="AG97">
            <v>0</v>
          </cell>
          <cell r="AH97">
            <v>32411.829374999998</v>
          </cell>
          <cell r="AI97">
            <v>0.125</v>
          </cell>
          <cell r="AK97">
            <v>32411.829374999998</v>
          </cell>
          <cell r="AM97">
            <v>0.125</v>
          </cell>
          <cell r="AO97">
            <v>3889.4195250000012</v>
          </cell>
          <cell r="AQ97">
            <v>224200.54333333331</v>
          </cell>
          <cell r="AS97">
            <v>24662.059766666665</v>
          </cell>
          <cell r="AU97">
            <v>0.11000000000000001</v>
          </cell>
          <cell r="AV97">
            <v>0</v>
          </cell>
          <cell r="AW97">
            <v>28025.067916666663</v>
          </cell>
          <cell r="AX97">
            <v>0.125</v>
          </cell>
          <cell r="AZ97">
            <v>28025.067916666663</v>
          </cell>
          <cell r="BB97">
            <v>0.125</v>
          </cell>
          <cell r="BD97">
            <v>-4386.7614583333343</v>
          </cell>
          <cell r="BF97">
            <v>154012.35999999999</v>
          </cell>
          <cell r="BH97">
            <v>16941.3596</v>
          </cell>
          <cell r="BJ97">
            <v>0.11000000000000001</v>
          </cell>
          <cell r="BK97">
            <v>0</v>
          </cell>
          <cell r="BL97">
            <v>19251.544999999998</v>
          </cell>
          <cell r="BM97">
            <v>0.125</v>
          </cell>
          <cell r="BO97">
            <v>19251.544999999998</v>
          </cell>
          <cell r="BQ97">
            <v>0.125</v>
          </cell>
          <cell r="BS97">
            <v>-8773.522916666665</v>
          </cell>
        </row>
        <row r="98">
          <cell r="H98" t="str">
            <v>0190 - St. Michael's Parish</v>
          </cell>
          <cell r="L98" t="str">
            <v>Fall River</v>
          </cell>
          <cell r="N98">
            <v>310500.89</v>
          </cell>
          <cell r="P98">
            <v>304366.42</v>
          </cell>
          <cell r="R98">
            <v>33480.306199999999</v>
          </cell>
          <cell r="T98">
            <v>0.11</v>
          </cell>
          <cell r="V98">
            <v>204720.97</v>
          </cell>
          <cell r="X98">
            <v>204720.97</v>
          </cell>
          <cell r="Z98">
            <v>204720.97</v>
          </cell>
          <cell r="AB98">
            <v>254543.69500000001</v>
          </cell>
          <cell r="AD98">
            <v>27999.80645</v>
          </cell>
          <cell r="AF98">
            <v>0.11</v>
          </cell>
          <cell r="AG98">
            <v>0</v>
          </cell>
          <cell r="AH98">
            <v>31817.961875000001</v>
          </cell>
          <cell r="AI98">
            <v>0.125</v>
          </cell>
          <cell r="AK98">
            <v>31817.961875000001</v>
          </cell>
          <cell r="AM98">
            <v>0.125</v>
          </cell>
          <cell r="AO98">
            <v>3818.1554250000008</v>
          </cell>
          <cell r="AQ98">
            <v>237936.12</v>
          </cell>
          <cell r="AS98">
            <v>26172.9732</v>
          </cell>
          <cell r="AU98">
            <v>0.11</v>
          </cell>
          <cell r="AV98">
            <v>0</v>
          </cell>
          <cell r="AW98">
            <v>29742.014999999999</v>
          </cell>
          <cell r="AX98">
            <v>0.125</v>
          </cell>
          <cell r="AZ98">
            <v>29742.014999999999</v>
          </cell>
          <cell r="BB98">
            <v>0.125</v>
          </cell>
          <cell r="BD98">
            <v>-2075.9468750000015</v>
          </cell>
          <cell r="BF98">
            <v>204720.97</v>
          </cell>
          <cell r="BH98">
            <v>22519.306700000001</v>
          </cell>
          <cell r="BJ98">
            <v>0.11</v>
          </cell>
          <cell r="BK98">
            <v>0</v>
          </cell>
          <cell r="BL98">
            <v>25590.12125</v>
          </cell>
          <cell r="BM98">
            <v>0.125</v>
          </cell>
          <cell r="BO98">
            <v>25590.12125</v>
          </cell>
          <cell r="BQ98">
            <v>0.125</v>
          </cell>
          <cell r="BS98">
            <v>-4151.8937499999993</v>
          </cell>
        </row>
        <row r="99">
          <cell r="H99" t="str">
            <v>0130 - St. Anthony of Padua Parish</v>
          </cell>
          <cell r="L99" t="str">
            <v>Fall River</v>
          </cell>
          <cell r="N99">
            <v>0</v>
          </cell>
          <cell r="P99">
            <v>247952.69</v>
          </cell>
          <cell r="R99">
            <v>27274.795900000001</v>
          </cell>
          <cell r="T99">
            <v>0.11</v>
          </cell>
          <cell r="V99">
            <v>258152.68</v>
          </cell>
          <cell r="X99">
            <v>258152.68</v>
          </cell>
          <cell r="Z99">
            <v>258152.68</v>
          </cell>
          <cell r="AB99">
            <v>253052.685</v>
          </cell>
          <cell r="AD99">
            <v>27835.79535</v>
          </cell>
          <cell r="AF99">
            <v>0.11</v>
          </cell>
          <cell r="AG99">
            <v>0</v>
          </cell>
          <cell r="AH99">
            <v>31631.585625</v>
          </cell>
          <cell r="AI99">
            <v>0.125</v>
          </cell>
          <cell r="AK99">
            <v>31631.585625</v>
          </cell>
          <cell r="AM99">
            <v>0.125</v>
          </cell>
          <cell r="AO99">
            <v>3795.7902749999994</v>
          </cell>
          <cell r="AQ99">
            <v>254752.68333333335</v>
          </cell>
          <cell r="AS99">
            <v>28022.795166666667</v>
          </cell>
          <cell r="AU99">
            <v>0.11</v>
          </cell>
          <cell r="AV99">
            <v>0</v>
          </cell>
          <cell r="AW99">
            <v>31844.085416666669</v>
          </cell>
          <cell r="AX99">
            <v>0.125</v>
          </cell>
          <cell r="AZ99">
            <v>31844.085416666669</v>
          </cell>
          <cell r="BB99">
            <v>0.125</v>
          </cell>
          <cell r="BD99">
            <v>212.4997916666689</v>
          </cell>
          <cell r="BF99">
            <v>258152.68000000002</v>
          </cell>
          <cell r="BH99">
            <v>28396.794800000003</v>
          </cell>
          <cell r="BJ99">
            <v>0.11</v>
          </cell>
          <cell r="BK99">
            <v>0</v>
          </cell>
          <cell r="BL99">
            <v>32269.085000000003</v>
          </cell>
          <cell r="BM99">
            <v>0.125</v>
          </cell>
          <cell r="BO99">
            <v>32269.085000000003</v>
          </cell>
          <cell r="BQ99">
            <v>0.125</v>
          </cell>
          <cell r="BS99">
            <v>424.99958333333416</v>
          </cell>
        </row>
        <row r="100">
          <cell r="H100" t="str">
            <v>0220 - St. Stanislaus Parish</v>
          </cell>
          <cell r="L100" t="str">
            <v>Fall River</v>
          </cell>
          <cell r="N100">
            <v>219191.55</v>
          </cell>
          <cell r="P100">
            <v>211473.94000000006</v>
          </cell>
          <cell r="R100">
            <v>23262.133400000006</v>
          </cell>
          <cell r="T100">
            <v>0.11</v>
          </cell>
          <cell r="V100">
            <v>272545.71999999997</v>
          </cell>
          <cell r="X100">
            <v>272545.71999999997</v>
          </cell>
          <cell r="Z100">
            <v>272545.71999999997</v>
          </cell>
          <cell r="AB100">
            <v>242009.83000000002</v>
          </cell>
          <cell r="AD100">
            <v>26621.081300000002</v>
          </cell>
          <cell r="AF100">
            <v>0.11</v>
          </cell>
          <cell r="AG100">
            <v>0</v>
          </cell>
          <cell r="AH100">
            <v>30251.228750000002</v>
          </cell>
          <cell r="AI100">
            <v>0.125</v>
          </cell>
          <cell r="AK100">
            <v>30251.228750000002</v>
          </cell>
          <cell r="AM100">
            <v>0.125</v>
          </cell>
          <cell r="AO100">
            <v>3630.1474500000004</v>
          </cell>
          <cell r="AQ100">
            <v>252188.46</v>
          </cell>
          <cell r="AS100">
            <v>27740.730599999999</v>
          </cell>
          <cell r="AU100">
            <v>0.11</v>
          </cell>
          <cell r="AV100">
            <v>0</v>
          </cell>
          <cell r="AW100">
            <v>31523.557499999999</v>
          </cell>
          <cell r="AX100">
            <v>0.125</v>
          </cell>
          <cell r="AZ100">
            <v>31523.557499999999</v>
          </cell>
          <cell r="BB100">
            <v>0.125</v>
          </cell>
          <cell r="BD100">
            <v>1272.3287499999969</v>
          </cell>
          <cell r="BF100">
            <v>272545.71999999997</v>
          </cell>
          <cell r="BH100">
            <v>29980.029199999997</v>
          </cell>
          <cell r="BJ100">
            <v>0.11</v>
          </cell>
          <cell r="BK100">
            <v>0</v>
          </cell>
          <cell r="BL100">
            <v>34068.214999999997</v>
          </cell>
          <cell r="BM100">
            <v>0.125</v>
          </cell>
          <cell r="BO100">
            <v>34068.214999999997</v>
          </cell>
          <cell r="BQ100">
            <v>0.125</v>
          </cell>
          <cell r="BS100">
            <v>2544.6574999999975</v>
          </cell>
        </row>
        <row r="101">
          <cell r="H101" t="str">
            <v>0200 - Good Shepherd Parish</v>
          </cell>
          <cell r="L101" t="str">
            <v>Fall River</v>
          </cell>
          <cell r="N101">
            <v>217872.2</v>
          </cell>
          <cell r="P101">
            <v>215479.13</v>
          </cell>
          <cell r="R101">
            <v>23702.704300000001</v>
          </cell>
          <cell r="T101">
            <v>0.11</v>
          </cell>
          <cell r="V101">
            <v>260993.05</v>
          </cell>
          <cell r="X101">
            <v>260993.05</v>
          </cell>
          <cell r="Z101">
            <v>260993.05</v>
          </cell>
          <cell r="AB101">
            <v>238236.09</v>
          </cell>
          <cell r="AD101">
            <v>26205.9699</v>
          </cell>
          <cell r="AF101">
            <v>0.11</v>
          </cell>
          <cell r="AG101">
            <v>0</v>
          </cell>
          <cell r="AH101">
            <v>29779.51125</v>
          </cell>
          <cell r="AI101">
            <v>0.125</v>
          </cell>
          <cell r="AK101">
            <v>29779.51125</v>
          </cell>
          <cell r="AM101">
            <v>0.125</v>
          </cell>
          <cell r="AO101">
            <v>3573.5413499999995</v>
          </cell>
          <cell r="AQ101">
            <v>245821.74333333332</v>
          </cell>
          <cell r="AS101">
            <v>27040.391766666664</v>
          </cell>
          <cell r="AU101">
            <v>0.11</v>
          </cell>
          <cell r="AV101">
            <v>0</v>
          </cell>
          <cell r="AW101">
            <v>30727.717916666665</v>
          </cell>
          <cell r="AX101">
            <v>0.125</v>
          </cell>
          <cell r="AZ101">
            <v>30727.717916666665</v>
          </cell>
          <cell r="BB101">
            <v>0.125</v>
          </cell>
          <cell r="BD101">
            <v>948.20666666666511</v>
          </cell>
          <cell r="BF101">
            <v>260993.04999999996</v>
          </cell>
          <cell r="BH101">
            <v>28709.235499999995</v>
          </cell>
          <cell r="BJ101">
            <v>0.11</v>
          </cell>
          <cell r="BK101">
            <v>0</v>
          </cell>
          <cell r="BL101">
            <v>32624.131249999995</v>
          </cell>
          <cell r="BM101">
            <v>0.125</v>
          </cell>
          <cell r="BO101">
            <v>32624.131249999995</v>
          </cell>
          <cell r="BQ101">
            <v>0.125</v>
          </cell>
          <cell r="BS101">
            <v>1896.4133333333302</v>
          </cell>
        </row>
        <row r="102">
          <cell r="H102" t="str">
            <v>0950 - St. Francis of Assisi</v>
          </cell>
          <cell r="L102" t="str">
            <v>Swansea</v>
          </cell>
          <cell r="N102">
            <v>239466.82</v>
          </cell>
          <cell r="P102">
            <v>239928.03000000003</v>
          </cell>
          <cell r="R102">
            <v>26392.083300000002</v>
          </cell>
          <cell r="T102">
            <v>0.11</v>
          </cell>
          <cell r="V102">
            <v>233016.73</v>
          </cell>
          <cell r="X102">
            <v>233016.73</v>
          </cell>
          <cell r="Z102">
            <v>233016.73</v>
          </cell>
          <cell r="AB102">
            <v>236472.38</v>
          </cell>
          <cell r="AD102">
            <v>26011.961800000001</v>
          </cell>
          <cell r="AF102">
            <v>0.11</v>
          </cell>
          <cell r="AG102">
            <v>0</v>
          </cell>
          <cell r="AH102">
            <v>29559.047500000001</v>
          </cell>
          <cell r="AI102">
            <v>0.125</v>
          </cell>
          <cell r="AK102">
            <v>29559.047500000001</v>
          </cell>
          <cell r="AM102">
            <v>0.125</v>
          </cell>
          <cell r="AO102">
            <v>3547.0856999999996</v>
          </cell>
          <cell r="AQ102">
            <v>235320.49666666667</v>
          </cell>
          <cell r="AS102">
            <v>25885.254633333334</v>
          </cell>
          <cell r="AU102">
            <v>0.11</v>
          </cell>
          <cell r="AV102">
            <v>0</v>
          </cell>
          <cell r="AW102">
            <v>29415.062083333334</v>
          </cell>
          <cell r="AX102">
            <v>0.125</v>
          </cell>
          <cell r="AZ102">
            <v>29415.062083333334</v>
          </cell>
          <cell r="BB102">
            <v>0.125</v>
          </cell>
          <cell r="BD102">
            <v>-143.98541666666642</v>
          </cell>
          <cell r="BF102">
            <v>233016.73</v>
          </cell>
          <cell r="BH102">
            <v>25631.8403</v>
          </cell>
          <cell r="BJ102">
            <v>0.11</v>
          </cell>
          <cell r="BK102">
            <v>0</v>
          </cell>
          <cell r="BL102">
            <v>29127.091250000001</v>
          </cell>
          <cell r="BM102">
            <v>0.125</v>
          </cell>
          <cell r="BO102">
            <v>29127.091250000001</v>
          </cell>
          <cell r="BQ102">
            <v>0.125</v>
          </cell>
          <cell r="BS102">
            <v>-287.97083333333285</v>
          </cell>
        </row>
        <row r="103">
          <cell r="H103" t="str">
            <v>0990 - Annunciation of the Lord Parish</v>
          </cell>
          <cell r="L103" t="str">
            <v>Taunton</v>
          </cell>
          <cell r="N103">
            <v>314877.01</v>
          </cell>
          <cell r="P103">
            <v>293559.05000000005</v>
          </cell>
          <cell r="R103">
            <v>32291.495500000005</v>
          </cell>
          <cell r="T103">
            <v>0.11</v>
          </cell>
          <cell r="V103">
            <v>177951.07</v>
          </cell>
          <cell r="X103">
            <v>177951.07</v>
          </cell>
          <cell r="Z103">
            <v>177951.07</v>
          </cell>
          <cell r="AB103">
            <v>235755.06000000003</v>
          </cell>
          <cell r="AD103">
            <v>25933.056600000004</v>
          </cell>
          <cell r="AF103">
            <v>0.11</v>
          </cell>
          <cell r="AG103">
            <v>0</v>
          </cell>
          <cell r="AH103">
            <v>29469.382500000003</v>
          </cell>
          <cell r="AI103">
            <v>0.125</v>
          </cell>
          <cell r="AK103">
            <v>29469.382500000003</v>
          </cell>
          <cell r="AM103">
            <v>0.125</v>
          </cell>
          <cell r="AO103">
            <v>3536.3258999999998</v>
          </cell>
          <cell r="AQ103">
            <v>216487.06333333335</v>
          </cell>
          <cell r="AS103">
            <v>23813.576966666667</v>
          </cell>
          <cell r="AU103">
            <v>0.10999999999999999</v>
          </cell>
          <cell r="AV103">
            <v>0</v>
          </cell>
          <cell r="AW103">
            <v>27060.882916666669</v>
          </cell>
          <cell r="AX103">
            <v>0.125</v>
          </cell>
          <cell r="AZ103">
            <v>27060.882916666669</v>
          </cell>
          <cell r="BB103">
            <v>0.125</v>
          </cell>
          <cell r="BD103">
            <v>-2408.4995833333342</v>
          </cell>
          <cell r="BF103">
            <v>177951.06999999998</v>
          </cell>
          <cell r="BH103">
            <v>19574.617699999999</v>
          </cell>
          <cell r="BJ103">
            <v>0.11</v>
          </cell>
          <cell r="BK103">
            <v>0</v>
          </cell>
          <cell r="BL103">
            <v>22243.883749999997</v>
          </cell>
          <cell r="BM103">
            <v>0.125</v>
          </cell>
          <cell r="BO103">
            <v>22243.883749999997</v>
          </cell>
          <cell r="BQ103">
            <v>0.125</v>
          </cell>
          <cell r="BS103">
            <v>-4816.999166666672</v>
          </cell>
        </row>
        <row r="104">
          <cell r="H104" t="str">
            <v>0670 - St. Lawrence Parish</v>
          </cell>
          <cell r="L104" t="str">
            <v>New Bedford</v>
          </cell>
          <cell r="N104">
            <v>0</v>
          </cell>
          <cell r="P104">
            <v>222089.71000000002</v>
          </cell>
          <cell r="R104">
            <v>24429.868100000003</v>
          </cell>
          <cell r="T104">
            <v>0.11</v>
          </cell>
          <cell r="V104">
            <v>228709.17</v>
          </cell>
          <cell r="X104">
            <v>228709.17</v>
          </cell>
          <cell r="Z104">
            <v>228709.17</v>
          </cell>
          <cell r="AB104">
            <v>225399.44</v>
          </cell>
          <cell r="AD104">
            <v>24793.938399999999</v>
          </cell>
          <cell r="AF104">
            <v>0.11</v>
          </cell>
          <cell r="AG104">
            <v>0</v>
          </cell>
          <cell r="AH104">
            <v>28174.93</v>
          </cell>
          <cell r="AI104">
            <v>0.125</v>
          </cell>
          <cell r="AK104">
            <v>28174.93</v>
          </cell>
          <cell r="AM104">
            <v>0.125</v>
          </cell>
          <cell r="AO104">
            <v>3380.9916000000012</v>
          </cell>
          <cell r="AQ104">
            <v>226502.68333333335</v>
          </cell>
          <cell r="AS104">
            <v>24915.295166666667</v>
          </cell>
          <cell r="AU104">
            <v>0.10999999999999999</v>
          </cell>
          <cell r="AV104">
            <v>0</v>
          </cell>
          <cell r="AW104">
            <v>28312.835416666669</v>
          </cell>
          <cell r="AX104">
            <v>0.125</v>
          </cell>
          <cell r="AZ104">
            <v>28312.835416666669</v>
          </cell>
          <cell r="BB104">
            <v>0.125</v>
          </cell>
          <cell r="BD104">
            <v>137.90541666666832</v>
          </cell>
          <cell r="BF104">
            <v>228709.17</v>
          </cell>
          <cell r="BH104">
            <v>25158.008700000002</v>
          </cell>
          <cell r="BJ104">
            <v>0.11</v>
          </cell>
          <cell r="BK104">
            <v>0</v>
          </cell>
          <cell r="BL104">
            <v>28588.646250000002</v>
          </cell>
          <cell r="BM104">
            <v>0.125</v>
          </cell>
          <cell r="BO104">
            <v>28588.646250000002</v>
          </cell>
          <cell r="BQ104">
            <v>0.125</v>
          </cell>
          <cell r="BS104">
            <v>275.81083333333299</v>
          </cell>
        </row>
        <row r="105">
          <cell r="H105" t="str">
            <v>1090 - Our Lady of Grace Parish</v>
          </cell>
          <cell r="L105" t="str">
            <v>Westport</v>
          </cell>
          <cell r="N105">
            <v>167927.84</v>
          </cell>
          <cell r="P105">
            <v>214815.15</v>
          </cell>
          <cell r="R105">
            <v>23629.666499999999</v>
          </cell>
          <cell r="T105">
            <v>0.11</v>
          </cell>
          <cell r="V105">
            <v>211839.37</v>
          </cell>
          <cell r="X105">
            <v>211839.37</v>
          </cell>
          <cell r="Z105">
            <v>211839.37</v>
          </cell>
          <cell r="AB105">
            <v>213327.26</v>
          </cell>
          <cell r="AD105">
            <v>23465.998600000003</v>
          </cell>
          <cell r="AF105">
            <v>0.11000000000000001</v>
          </cell>
          <cell r="AG105">
            <v>0</v>
          </cell>
          <cell r="AH105">
            <v>26665.907500000001</v>
          </cell>
          <cell r="AI105">
            <v>0.125</v>
          </cell>
          <cell r="AK105">
            <v>26665.907500000001</v>
          </cell>
          <cell r="AM105">
            <v>0.125</v>
          </cell>
          <cell r="AO105">
            <v>3199.9088999999985</v>
          </cell>
          <cell r="AQ105">
            <v>212831.29666666666</v>
          </cell>
          <cell r="AS105">
            <v>23411.442633333332</v>
          </cell>
          <cell r="AU105">
            <v>0.11</v>
          </cell>
          <cell r="AV105">
            <v>0</v>
          </cell>
          <cell r="AW105">
            <v>26603.912083333333</v>
          </cell>
          <cell r="AX105">
            <v>0.125</v>
          </cell>
          <cell r="AZ105">
            <v>26603.912083333333</v>
          </cell>
          <cell r="BB105">
            <v>0.125</v>
          </cell>
          <cell r="BD105">
            <v>-61.995416666668461</v>
          </cell>
          <cell r="BF105">
            <v>211839.37</v>
          </cell>
          <cell r="BH105">
            <v>23302.330699999999</v>
          </cell>
          <cell r="BJ105">
            <v>0.11</v>
          </cell>
          <cell r="BK105">
            <v>0</v>
          </cell>
          <cell r="BL105">
            <v>26479.921249999999</v>
          </cell>
          <cell r="BM105">
            <v>0.125</v>
          </cell>
          <cell r="BO105">
            <v>26479.921249999999</v>
          </cell>
          <cell r="BQ105">
            <v>0.125</v>
          </cell>
          <cell r="BS105">
            <v>-123.99083333333328</v>
          </cell>
        </row>
        <row r="106">
          <cell r="H106" t="str">
            <v>0520 - Our Lady of the Assumption Parish</v>
          </cell>
          <cell r="L106" t="str">
            <v>New Bedford</v>
          </cell>
          <cell r="N106">
            <v>130198.61</v>
          </cell>
          <cell r="P106">
            <v>231296.53</v>
          </cell>
          <cell r="R106">
            <v>25442.618299999998</v>
          </cell>
          <cell r="T106">
            <v>0.10999999999999999</v>
          </cell>
          <cell r="V106">
            <v>193325.72</v>
          </cell>
          <cell r="X106">
            <v>193325.72</v>
          </cell>
          <cell r="Z106">
            <v>193325.72</v>
          </cell>
          <cell r="AB106">
            <v>212311.125</v>
          </cell>
          <cell r="AD106">
            <v>23354.223750000001</v>
          </cell>
          <cell r="AF106">
            <v>0.11</v>
          </cell>
          <cell r="AG106">
            <v>0</v>
          </cell>
          <cell r="AH106">
            <v>26538.890625</v>
          </cell>
          <cell r="AI106">
            <v>0.125</v>
          </cell>
          <cell r="AK106">
            <v>26538.890625</v>
          </cell>
          <cell r="AM106">
            <v>0.125</v>
          </cell>
          <cell r="AO106">
            <v>3184.666874999999</v>
          </cell>
          <cell r="AQ106">
            <v>205982.65666666665</v>
          </cell>
          <cell r="AS106">
            <v>22658.092233333333</v>
          </cell>
          <cell r="AU106">
            <v>0.11000000000000001</v>
          </cell>
          <cell r="AV106">
            <v>0</v>
          </cell>
          <cell r="AW106">
            <v>25747.832083333331</v>
          </cell>
          <cell r="AX106">
            <v>0.125</v>
          </cell>
          <cell r="AZ106">
            <v>25747.832083333331</v>
          </cell>
          <cell r="BB106">
            <v>0.125</v>
          </cell>
          <cell r="BD106">
            <v>-791.05854166666904</v>
          </cell>
          <cell r="BF106">
            <v>193325.72</v>
          </cell>
          <cell r="BH106">
            <v>21265.8292</v>
          </cell>
          <cell r="BJ106">
            <v>0.11</v>
          </cell>
          <cell r="BK106">
            <v>0</v>
          </cell>
          <cell r="BL106">
            <v>24165.715</v>
          </cell>
          <cell r="BM106">
            <v>0.125</v>
          </cell>
          <cell r="BO106">
            <v>24165.715</v>
          </cell>
          <cell r="BQ106">
            <v>0.125</v>
          </cell>
          <cell r="BS106">
            <v>-1582.1170833333308</v>
          </cell>
        </row>
        <row r="107">
          <cell r="H107" t="str">
            <v>0240 - Santo Christo Parish</v>
          </cell>
          <cell r="L107" t="str">
            <v>Fall River</v>
          </cell>
          <cell r="N107">
            <v>321467.09999999998</v>
          </cell>
          <cell r="P107">
            <v>284983.89999999997</v>
          </cell>
          <cell r="R107">
            <v>31348.228999999996</v>
          </cell>
          <cell r="T107">
            <v>0.11</v>
          </cell>
          <cell r="V107">
            <v>137946.39000000001</v>
          </cell>
          <cell r="X107">
            <v>137946.39000000001</v>
          </cell>
          <cell r="Z107">
            <v>137946.39000000001</v>
          </cell>
          <cell r="AB107">
            <v>211465.14499999999</v>
          </cell>
          <cell r="AD107">
            <v>23261.165949999999</v>
          </cell>
          <cell r="AF107">
            <v>0.11</v>
          </cell>
          <cell r="AG107">
            <v>0</v>
          </cell>
          <cell r="AH107">
            <v>26433.143124999999</v>
          </cell>
          <cell r="AI107">
            <v>0.125</v>
          </cell>
          <cell r="AK107">
            <v>26433.143124999999</v>
          </cell>
          <cell r="AM107">
            <v>0.125</v>
          </cell>
          <cell r="AO107">
            <v>3171.977175</v>
          </cell>
          <cell r="AQ107">
            <v>186958.89333333331</v>
          </cell>
          <cell r="AS107">
            <v>20565.478266666665</v>
          </cell>
          <cell r="AU107">
            <v>0.11</v>
          </cell>
          <cell r="AV107">
            <v>0</v>
          </cell>
          <cell r="AW107">
            <v>23369.861666666664</v>
          </cell>
          <cell r="AX107">
            <v>0.125</v>
          </cell>
          <cell r="AZ107">
            <v>23369.861666666664</v>
          </cell>
          <cell r="BB107">
            <v>0.125</v>
          </cell>
          <cell r="BD107">
            <v>-3063.2814583333347</v>
          </cell>
          <cell r="BF107">
            <v>137946.39000000001</v>
          </cell>
          <cell r="BH107">
            <v>15174.102900000002</v>
          </cell>
          <cell r="BJ107">
            <v>0.11</v>
          </cell>
          <cell r="BK107">
            <v>0</v>
          </cell>
          <cell r="BL107">
            <v>17243.298750000002</v>
          </cell>
          <cell r="BM107">
            <v>0.125</v>
          </cell>
          <cell r="BO107">
            <v>17243.298750000002</v>
          </cell>
          <cell r="BQ107">
            <v>0.125</v>
          </cell>
          <cell r="BS107">
            <v>-6126.5629166666622</v>
          </cell>
        </row>
        <row r="108">
          <cell r="H108" t="str">
            <v>0870 - St. Patrick's Parish</v>
          </cell>
          <cell r="L108" t="str">
            <v>Somerset</v>
          </cell>
          <cell r="N108">
            <v>213383.63</v>
          </cell>
          <cell r="P108">
            <v>207565.78</v>
          </cell>
          <cell r="R108">
            <v>22832.235799999999</v>
          </cell>
          <cell r="T108">
            <v>0.11</v>
          </cell>
          <cell r="V108">
            <v>200803.84</v>
          </cell>
          <cell r="X108">
            <v>200803.84</v>
          </cell>
          <cell r="Z108">
            <v>200803.84</v>
          </cell>
          <cell r="AB108">
            <v>204184.81</v>
          </cell>
          <cell r="AD108">
            <v>22460.329099999999</v>
          </cell>
          <cell r="AF108">
            <v>0.11</v>
          </cell>
          <cell r="AG108">
            <v>0</v>
          </cell>
          <cell r="AH108">
            <v>25523.10125</v>
          </cell>
          <cell r="AI108">
            <v>0.125</v>
          </cell>
          <cell r="AK108">
            <v>25523.10125</v>
          </cell>
          <cell r="AM108">
            <v>0.125</v>
          </cell>
          <cell r="AO108">
            <v>3062.7721500000007</v>
          </cell>
          <cell r="AQ108">
            <v>203057.81999999998</v>
          </cell>
          <cell r="AS108">
            <v>22336.360199999999</v>
          </cell>
          <cell r="AU108">
            <v>0.11000000000000001</v>
          </cell>
          <cell r="AV108">
            <v>0</v>
          </cell>
          <cell r="AW108">
            <v>25382.227499999997</v>
          </cell>
          <cell r="AX108">
            <v>0.125</v>
          </cell>
          <cell r="AZ108">
            <v>25382.227499999997</v>
          </cell>
          <cell r="BB108">
            <v>0.125</v>
          </cell>
          <cell r="BD108">
            <v>-140.87375000000247</v>
          </cell>
          <cell r="BF108">
            <v>200803.84</v>
          </cell>
          <cell r="BH108">
            <v>22088.422399999999</v>
          </cell>
          <cell r="BJ108">
            <v>0.11</v>
          </cell>
          <cell r="BK108">
            <v>0</v>
          </cell>
          <cell r="BL108">
            <v>25100.48</v>
          </cell>
          <cell r="BM108">
            <v>0.125</v>
          </cell>
          <cell r="BO108">
            <v>25100.48</v>
          </cell>
          <cell r="BQ108">
            <v>0.125</v>
          </cell>
          <cell r="BS108">
            <v>-281.74749999999767</v>
          </cell>
        </row>
        <row r="109">
          <cell r="H109" t="str">
            <v>1070 - Our Lady of Lourdes Parish</v>
          </cell>
          <cell r="L109" t="str">
            <v>Wellfleet</v>
          </cell>
          <cell r="N109">
            <v>264036.76</v>
          </cell>
          <cell r="P109">
            <v>208693.97999999995</v>
          </cell>
          <cell r="R109">
            <v>22956.337799999994</v>
          </cell>
          <cell r="T109">
            <v>0.11</v>
          </cell>
          <cell r="V109">
            <v>199320.65</v>
          </cell>
          <cell r="X109">
            <v>199320.65</v>
          </cell>
          <cell r="Z109">
            <v>199320.65</v>
          </cell>
          <cell r="AB109">
            <v>204007.31499999997</v>
          </cell>
          <cell r="AD109">
            <v>22440.804649999998</v>
          </cell>
          <cell r="AF109">
            <v>0.11</v>
          </cell>
          <cell r="AG109">
            <v>0</v>
          </cell>
          <cell r="AH109">
            <v>25500.914374999997</v>
          </cell>
          <cell r="AI109">
            <v>0.125</v>
          </cell>
          <cell r="AK109">
            <v>25500.914374999997</v>
          </cell>
          <cell r="AM109">
            <v>0.125</v>
          </cell>
          <cell r="AO109">
            <v>3060.1097249999984</v>
          </cell>
          <cell r="AQ109">
            <v>202445.09333333329</v>
          </cell>
          <cell r="AS109">
            <v>22268.960266666661</v>
          </cell>
          <cell r="AU109">
            <v>0.11</v>
          </cell>
          <cell r="AV109">
            <v>0</v>
          </cell>
          <cell r="AW109">
            <v>25305.636666666662</v>
          </cell>
          <cell r="AX109">
            <v>0.125</v>
          </cell>
          <cell r="AZ109">
            <v>25305.636666666662</v>
          </cell>
          <cell r="BB109">
            <v>0.125</v>
          </cell>
          <cell r="BD109">
            <v>-195.27770833333489</v>
          </cell>
          <cell r="BF109">
            <v>199320.65</v>
          </cell>
          <cell r="BH109">
            <v>21925.271499999999</v>
          </cell>
          <cell r="BJ109">
            <v>0.11</v>
          </cell>
          <cell r="BK109">
            <v>0</v>
          </cell>
          <cell r="BL109">
            <v>24915.081249999999</v>
          </cell>
          <cell r="BM109">
            <v>0.125</v>
          </cell>
          <cell r="BO109">
            <v>24915.081249999999</v>
          </cell>
          <cell r="BQ109">
            <v>0.125</v>
          </cell>
          <cell r="BS109">
            <v>-390.5554166666625</v>
          </cell>
        </row>
        <row r="110">
          <cell r="H110" t="str">
            <v>0880 - St. Thomas More Parish</v>
          </cell>
          <cell r="L110" t="str">
            <v>Somerset</v>
          </cell>
          <cell r="N110">
            <v>213144.13</v>
          </cell>
          <cell r="P110">
            <v>205526.20000000004</v>
          </cell>
          <cell r="R110">
            <v>22607.882000000005</v>
          </cell>
          <cell r="T110">
            <v>0.11</v>
          </cell>
          <cell r="V110">
            <v>199010.55</v>
          </cell>
          <cell r="X110">
            <v>199010.55</v>
          </cell>
          <cell r="Z110">
            <v>199010.55</v>
          </cell>
          <cell r="AB110">
            <v>202268.375</v>
          </cell>
          <cell r="AD110">
            <v>22249.521250000002</v>
          </cell>
          <cell r="AF110">
            <v>0.11000000000000001</v>
          </cell>
          <cell r="AG110">
            <v>0</v>
          </cell>
          <cell r="AH110">
            <v>25283.546875</v>
          </cell>
          <cell r="AI110">
            <v>0.125</v>
          </cell>
          <cell r="AK110">
            <v>25283.546875</v>
          </cell>
          <cell r="AM110">
            <v>0.125</v>
          </cell>
          <cell r="AO110">
            <v>3034.0256249999984</v>
          </cell>
          <cell r="AQ110">
            <v>201182.43333333335</v>
          </cell>
          <cell r="AS110">
            <v>22130.06766666667</v>
          </cell>
          <cell r="AU110">
            <v>0.11</v>
          </cell>
          <cell r="AV110">
            <v>0</v>
          </cell>
          <cell r="AW110">
            <v>25147.804166666669</v>
          </cell>
          <cell r="AX110">
            <v>0.125</v>
          </cell>
          <cell r="AZ110">
            <v>25147.804166666669</v>
          </cell>
          <cell r="BB110">
            <v>0.125</v>
          </cell>
          <cell r="BD110">
            <v>-135.74270833333139</v>
          </cell>
          <cell r="BF110">
            <v>199010.54999999996</v>
          </cell>
          <cell r="BH110">
            <v>21891.160499999994</v>
          </cell>
          <cell r="BJ110">
            <v>0.11</v>
          </cell>
          <cell r="BK110">
            <v>0</v>
          </cell>
          <cell r="BL110">
            <v>24876.318749999995</v>
          </cell>
          <cell r="BM110">
            <v>0.125</v>
          </cell>
          <cell r="BO110">
            <v>24876.318749999995</v>
          </cell>
          <cell r="BQ110">
            <v>0.125</v>
          </cell>
          <cell r="BS110">
            <v>-271.4854166666737</v>
          </cell>
        </row>
        <row r="111">
          <cell r="H111" t="str">
            <v>0930 - St. Dominic's Parish</v>
          </cell>
          <cell r="L111" t="str">
            <v>Swansea</v>
          </cell>
          <cell r="N111">
            <v>193583.79</v>
          </cell>
          <cell r="P111">
            <v>194591.59</v>
          </cell>
          <cell r="R111">
            <v>21405.0749</v>
          </cell>
          <cell r="T111">
            <v>0.11</v>
          </cell>
          <cell r="V111">
            <v>203970.22</v>
          </cell>
          <cell r="X111">
            <v>203970.22</v>
          </cell>
          <cell r="Z111">
            <v>203970.22</v>
          </cell>
          <cell r="AB111">
            <v>199280.905</v>
          </cell>
          <cell r="AD111">
            <v>21920.899549999998</v>
          </cell>
          <cell r="AF111">
            <v>0.10999999999999999</v>
          </cell>
          <cell r="AG111">
            <v>0</v>
          </cell>
          <cell r="AH111">
            <v>24910.113125</v>
          </cell>
          <cell r="AI111">
            <v>0.125</v>
          </cell>
          <cell r="AK111">
            <v>24910.113125</v>
          </cell>
          <cell r="AM111">
            <v>0.125</v>
          </cell>
          <cell r="AO111">
            <v>2989.2135750000016</v>
          </cell>
          <cell r="AQ111">
            <v>200844.01</v>
          </cell>
          <cell r="AS111">
            <v>22092.841100000001</v>
          </cell>
          <cell r="AU111">
            <v>0.11</v>
          </cell>
          <cell r="AV111">
            <v>0</v>
          </cell>
          <cell r="AW111">
            <v>25105.501250000001</v>
          </cell>
          <cell r="AX111">
            <v>0.125</v>
          </cell>
          <cell r="AZ111">
            <v>25105.501250000001</v>
          </cell>
          <cell r="BB111">
            <v>0.125</v>
          </cell>
          <cell r="BD111">
            <v>195.38812500000131</v>
          </cell>
          <cell r="BF111">
            <v>203970.22</v>
          </cell>
          <cell r="BH111">
            <v>22436.724200000001</v>
          </cell>
          <cell r="BJ111">
            <v>0.11</v>
          </cell>
          <cell r="BK111">
            <v>0</v>
          </cell>
          <cell r="BL111">
            <v>25496.2775</v>
          </cell>
          <cell r="BM111">
            <v>0.125</v>
          </cell>
          <cell r="BO111">
            <v>25496.2775</v>
          </cell>
          <cell r="BQ111">
            <v>0.125</v>
          </cell>
          <cell r="BS111">
            <v>390.77624999999898</v>
          </cell>
        </row>
        <row r="112">
          <cell r="H112" t="str">
            <v>0810 - St. Peter the Apostle Parish</v>
          </cell>
          <cell r="L112" t="str">
            <v>Provincetown</v>
          </cell>
          <cell r="N112">
            <v>190631.48</v>
          </cell>
          <cell r="P112">
            <v>162909.27000000002</v>
          </cell>
          <cell r="R112">
            <v>17920.019700000001</v>
          </cell>
          <cell r="T112">
            <v>0.10999999999999999</v>
          </cell>
          <cell r="V112">
            <v>201509.62</v>
          </cell>
          <cell r="X112">
            <v>201509.62</v>
          </cell>
          <cell r="Z112">
            <v>201509.62</v>
          </cell>
          <cell r="AB112">
            <v>182209.44500000001</v>
          </cell>
          <cell r="AD112">
            <v>20043.038950000002</v>
          </cell>
          <cell r="AF112">
            <v>0.11</v>
          </cell>
          <cell r="AG112">
            <v>0</v>
          </cell>
          <cell r="AH112">
            <v>22776.180625000001</v>
          </cell>
          <cell r="AI112">
            <v>0.125</v>
          </cell>
          <cell r="AK112">
            <v>22776.180625000001</v>
          </cell>
          <cell r="AM112">
            <v>0.125</v>
          </cell>
          <cell r="AO112">
            <v>2733.1416749999989</v>
          </cell>
          <cell r="AQ112">
            <v>188642.83666666667</v>
          </cell>
          <cell r="AS112">
            <v>20750.712033333333</v>
          </cell>
          <cell r="AU112">
            <v>0.11</v>
          </cell>
          <cell r="AV112">
            <v>0</v>
          </cell>
          <cell r="AW112">
            <v>23580.354583333334</v>
          </cell>
          <cell r="AX112">
            <v>0.125</v>
          </cell>
          <cell r="AZ112">
            <v>23580.354583333334</v>
          </cell>
          <cell r="BB112">
            <v>0.125</v>
          </cell>
          <cell r="BD112">
            <v>804.17395833333285</v>
          </cell>
          <cell r="BF112">
            <v>201509.62</v>
          </cell>
          <cell r="BH112">
            <v>22166.058199999999</v>
          </cell>
          <cell r="BJ112">
            <v>0.11</v>
          </cell>
          <cell r="BK112">
            <v>0</v>
          </cell>
          <cell r="BL112">
            <v>25188.702499999999</v>
          </cell>
          <cell r="BM112">
            <v>0.125</v>
          </cell>
          <cell r="BO112">
            <v>25188.702499999999</v>
          </cell>
          <cell r="BQ112">
            <v>0.125</v>
          </cell>
          <cell r="BS112">
            <v>1608.3479166666657</v>
          </cell>
        </row>
        <row r="113">
          <cell r="H113" t="str">
            <v>0530 - Our Lady of Fatima Parish</v>
          </cell>
          <cell r="L113" t="str">
            <v>New Bedford</v>
          </cell>
          <cell r="N113">
            <v>159329.76</v>
          </cell>
          <cell r="P113">
            <v>160932.57</v>
          </cell>
          <cell r="R113">
            <v>17702.582700000003</v>
          </cell>
          <cell r="T113">
            <v>0.11000000000000001</v>
          </cell>
          <cell r="V113">
            <v>168930.87</v>
          </cell>
          <cell r="X113">
            <v>168930.87</v>
          </cell>
          <cell r="Z113">
            <v>168930.87</v>
          </cell>
          <cell r="AB113">
            <v>164931.72</v>
          </cell>
          <cell r="AD113">
            <v>18142.4892</v>
          </cell>
          <cell r="AF113">
            <v>0.11</v>
          </cell>
          <cell r="AG113">
            <v>0</v>
          </cell>
          <cell r="AH113">
            <v>20616.465</v>
          </cell>
          <cell r="AI113">
            <v>0.125</v>
          </cell>
          <cell r="AK113">
            <v>20616.465</v>
          </cell>
          <cell r="AM113">
            <v>0.125</v>
          </cell>
          <cell r="AO113">
            <v>2473.9758000000002</v>
          </cell>
          <cell r="AQ113">
            <v>166264.76999999999</v>
          </cell>
          <cell r="AS113">
            <v>18289.1247</v>
          </cell>
          <cell r="AU113">
            <v>0.11000000000000001</v>
          </cell>
          <cell r="AV113">
            <v>0</v>
          </cell>
          <cell r="AW113">
            <v>20783.096249999999</v>
          </cell>
          <cell r="AX113">
            <v>0.125</v>
          </cell>
          <cell r="AZ113">
            <v>20783.096249999999</v>
          </cell>
          <cell r="BB113">
            <v>0.125</v>
          </cell>
          <cell r="BD113">
            <v>166.63124999999854</v>
          </cell>
          <cell r="BF113">
            <v>168930.87</v>
          </cell>
          <cell r="BH113">
            <v>18582.395700000001</v>
          </cell>
          <cell r="BJ113">
            <v>0.11000000000000001</v>
          </cell>
          <cell r="BK113">
            <v>0</v>
          </cell>
          <cell r="BL113">
            <v>21116.358749999999</v>
          </cell>
          <cell r="BM113">
            <v>0.125</v>
          </cell>
          <cell r="BO113">
            <v>21116.358749999999</v>
          </cell>
          <cell r="BQ113">
            <v>0.125</v>
          </cell>
          <cell r="BS113">
            <v>333.26250000000073</v>
          </cell>
        </row>
        <row r="114">
          <cell r="H114" t="str">
            <v>0470 - St. Rita's Parish</v>
          </cell>
          <cell r="L114" t="str">
            <v>Marion</v>
          </cell>
          <cell r="N114">
            <v>162657.31</v>
          </cell>
          <cell r="P114">
            <v>155676.13</v>
          </cell>
          <cell r="R114">
            <v>17124.374299999999</v>
          </cell>
          <cell r="T114">
            <v>0.10999999999999999</v>
          </cell>
          <cell r="V114">
            <v>163077.54999999999</v>
          </cell>
          <cell r="X114">
            <v>163077.54999999999</v>
          </cell>
          <cell r="Z114">
            <v>163077.54999999999</v>
          </cell>
          <cell r="AB114">
            <v>159376.84</v>
          </cell>
          <cell r="AD114">
            <v>17531.452399999998</v>
          </cell>
          <cell r="AF114">
            <v>0.10999999999999999</v>
          </cell>
          <cell r="AG114">
            <v>0</v>
          </cell>
          <cell r="AH114">
            <v>19922.105</v>
          </cell>
          <cell r="AI114">
            <v>0.125</v>
          </cell>
          <cell r="AK114">
            <v>19922.105</v>
          </cell>
          <cell r="AM114">
            <v>0.125</v>
          </cell>
          <cell r="AO114">
            <v>2390.6526000000013</v>
          </cell>
          <cell r="AQ114">
            <v>160610.41</v>
          </cell>
          <cell r="AS114">
            <v>17667.145100000002</v>
          </cell>
          <cell r="AU114">
            <v>0.11</v>
          </cell>
          <cell r="AV114">
            <v>0</v>
          </cell>
          <cell r="AW114">
            <v>20076.30125</v>
          </cell>
          <cell r="AX114">
            <v>0.125</v>
          </cell>
          <cell r="AZ114">
            <v>20076.30125</v>
          </cell>
          <cell r="BB114">
            <v>0.125</v>
          </cell>
          <cell r="BD114">
            <v>154.19625000000087</v>
          </cell>
          <cell r="BF114">
            <v>163077.54999999999</v>
          </cell>
          <cell r="BH114">
            <v>17938.530499999997</v>
          </cell>
          <cell r="BJ114">
            <v>0.10999999999999999</v>
          </cell>
          <cell r="BK114">
            <v>0</v>
          </cell>
          <cell r="BL114">
            <v>20384.693749999999</v>
          </cell>
          <cell r="BM114">
            <v>0.125</v>
          </cell>
          <cell r="BO114">
            <v>20384.693749999999</v>
          </cell>
          <cell r="BQ114">
            <v>0.125</v>
          </cell>
          <cell r="BS114">
            <v>308.39249999999811</v>
          </cell>
        </row>
        <row r="115">
          <cell r="H115" t="str">
            <v>0160 - St. Joseph's Parish</v>
          </cell>
          <cell r="L115" t="str">
            <v>Fall River</v>
          </cell>
          <cell r="N115">
            <v>175969.12</v>
          </cell>
          <cell r="P115">
            <v>176023.55</v>
          </cell>
          <cell r="R115">
            <v>19362.590499999998</v>
          </cell>
          <cell r="T115">
            <v>0.11</v>
          </cell>
          <cell r="V115">
            <v>116439.16</v>
          </cell>
          <cell r="X115">
            <v>116439.16</v>
          </cell>
          <cell r="Z115">
            <v>116439.16</v>
          </cell>
          <cell r="AB115">
            <v>146231.35499999998</v>
          </cell>
          <cell r="AD115">
            <v>16085.449049999997</v>
          </cell>
          <cell r="AF115">
            <v>0.11</v>
          </cell>
          <cell r="AG115">
            <v>0</v>
          </cell>
          <cell r="AH115">
            <v>18278.919374999998</v>
          </cell>
          <cell r="AI115">
            <v>0.125</v>
          </cell>
          <cell r="AK115">
            <v>18278.919374999998</v>
          </cell>
          <cell r="AM115">
            <v>0.125</v>
          </cell>
          <cell r="AO115">
            <v>2193.4703250000002</v>
          </cell>
          <cell r="AQ115">
            <v>136300.62333333332</v>
          </cell>
          <cell r="AS115">
            <v>14993.068566666665</v>
          </cell>
          <cell r="AU115">
            <v>0.11</v>
          </cell>
          <cell r="AV115">
            <v>0</v>
          </cell>
          <cell r="AW115">
            <v>17037.577916666665</v>
          </cell>
          <cell r="AX115">
            <v>0.125</v>
          </cell>
          <cell r="AZ115">
            <v>17037.577916666665</v>
          </cell>
          <cell r="BB115">
            <v>0.125</v>
          </cell>
          <cell r="BD115">
            <v>-1241.3414583333324</v>
          </cell>
          <cell r="BF115">
            <v>116439.15999999999</v>
          </cell>
          <cell r="BH115">
            <v>9315.1327999999994</v>
          </cell>
          <cell r="BJ115">
            <v>0.08</v>
          </cell>
          <cell r="BK115">
            <v>0</v>
          </cell>
          <cell r="BL115">
            <v>0</v>
          </cell>
          <cell r="BM115">
            <v>0</v>
          </cell>
          <cell r="BO115">
            <v>0</v>
          </cell>
          <cell r="BQ115">
            <v>0</v>
          </cell>
          <cell r="BS115">
            <v>-17037.577916666665</v>
          </cell>
        </row>
        <row r="116">
          <cell r="H116" t="str">
            <v>0560 - Our Lady of Perpetual Help Parish</v>
          </cell>
          <cell r="L116" t="str">
            <v>New Bedford</v>
          </cell>
          <cell r="N116">
            <v>0</v>
          </cell>
          <cell r="P116">
            <v>105325.46</v>
          </cell>
          <cell r="R116">
            <v>8426.0367999999999</v>
          </cell>
          <cell r="T116">
            <v>7.9999999999999988E-2</v>
          </cell>
          <cell r="V116">
            <v>184144.72</v>
          </cell>
          <cell r="X116">
            <v>184144.72</v>
          </cell>
          <cell r="Z116">
            <v>184144.72</v>
          </cell>
          <cell r="AB116">
            <v>144735.09</v>
          </cell>
          <cell r="AD116">
            <v>15920.859899999999</v>
          </cell>
          <cell r="AF116">
            <v>0.11</v>
          </cell>
          <cell r="AG116">
            <v>0</v>
          </cell>
          <cell r="AH116">
            <v>18091.88625</v>
          </cell>
          <cell r="AI116">
            <v>0.125</v>
          </cell>
          <cell r="AK116">
            <v>18091.88625</v>
          </cell>
          <cell r="AM116">
            <v>0.125</v>
          </cell>
          <cell r="AO116">
            <v>2171.0263500000001</v>
          </cell>
          <cell r="AQ116">
            <v>157871.63333333333</v>
          </cell>
          <cell r="AS116">
            <v>17365.879666666668</v>
          </cell>
          <cell r="AU116">
            <v>0.11</v>
          </cell>
          <cell r="AV116">
            <v>0</v>
          </cell>
          <cell r="AW116">
            <v>19733.954166666666</v>
          </cell>
          <cell r="AX116">
            <v>0.125</v>
          </cell>
          <cell r="AZ116">
            <v>19733.954166666666</v>
          </cell>
          <cell r="BB116">
            <v>0.125</v>
          </cell>
          <cell r="BD116">
            <v>1642.0679166666669</v>
          </cell>
          <cell r="BF116">
            <v>184144.72</v>
          </cell>
          <cell r="BH116">
            <v>20255.9192</v>
          </cell>
          <cell r="BJ116">
            <v>0.11</v>
          </cell>
          <cell r="BK116">
            <v>0</v>
          </cell>
          <cell r="BL116">
            <v>23018.09</v>
          </cell>
          <cell r="BM116">
            <v>0.125</v>
          </cell>
          <cell r="BO116">
            <v>23018.09</v>
          </cell>
          <cell r="BQ116">
            <v>0.125</v>
          </cell>
          <cell r="BS116">
            <v>3284.1358333333337</v>
          </cell>
        </row>
        <row r="117">
          <cell r="H117" t="str">
            <v>0451 - Sacred Heart Mission</v>
          </cell>
          <cell r="L117" t="str">
            <v>Yarmouthport</v>
          </cell>
          <cell r="N117">
            <v>148299.53</v>
          </cell>
          <cell r="P117">
            <v>135129.72999999998</v>
          </cell>
          <cell r="R117">
            <v>14864.270299999998</v>
          </cell>
          <cell r="T117">
            <v>0.11</v>
          </cell>
          <cell r="V117">
            <v>119555.09</v>
          </cell>
          <cell r="X117">
            <v>119555.09</v>
          </cell>
          <cell r="Z117">
            <v>119555.09</v>
          </cell>
          <cell r="AB117">
            <v>127342.40999999999</v>
          </cell>
          <cell r="AD117">
            <v>14007.665099999998</v>
          </cell>
          <cell r="AF117">
            <v>0.11</v>
          </cell>
          <cell r="AG117">
            <v>0</v>
          </cell>
          <cell r="AH117">
            <v>15917.801249999999</v>
          </cell>
          <cell r="AI117">
            <v>0.125</v>
          </cell>
          <cell r="AK117">
            <v>15917.801249999999</v>
          </cell>
          <cell r="AM117">
            <v>0.125</v>
          </cell>
          <cell r="AO117">
            <v>1910.1361500000003</v>
          </cell>
          <cell r="AQ117">
            <v>124746.63666666666</v>
          </cell>
          <cell r="AS117">
            <v>9979.7309333333324</v>
          </cell>
          <cell r="AU117">
            <v>0.08</v>
          </cell>
          <cell r="AV117">
            <v>0</v>
          </cell>
          <cell r="AW117">
            <v>0</v>
          </cell>
          <cell r="AX117">
            <v>0</v>
          </cell>
          <cell r="AZ117">
            <v>0</v>
          </cell>
          <cell r="BB117">
            <v>0</v>
          </cell>
          <cell r="BD117">
            <v>-15917.801249999999</v>
          </cell>
          <cell r="BF117">
            <v>119555.09000000001</v>
          </cell>
          <cell r="BH117">
            <v>9564.4072000000015</v>
          </cell>
          <cell r="BJ117">
            <v>0.08</v>
          </cell>
          <cell r="BK117">
            <v>0</v>
          </cell>
          <cell r="BL117">
            <v>0</v>
          </cell>
          <cell r="BM117">
            <v>0</v>
          </cell>
          <cell r="BO117">
            <v>0</v>
          </cell>
          <cell r="BQ117">
            <v>0</v>
          </cell>
          <cell r="BS117">
            <v>0</v>
          </cell>
        </row>
        <row r="118">
          <cell r="H118" t="str">
            <v>0610 - St. Franics of Assisi Parish</v>
          </cell>
          <cell r="L118" t="str">
            <v>New Bedford</v>
          </cell>
          <cell r="N118">
            <v>97574.43</v>
          </cell>
          <cell r="P118">
            <v>97376.44</v>
          </cell>
          <cell r="R118">
            <v>7790.1152000000002</v>
          </cell>
          <cell r="T118">
            <v>0.08</v>
          </cell>
          <cell r="V118">
            <v>99408.95</v>
          </cell>
          <cell r="X118">
            <v>99408.95</v>
          </cell>
          <cell r="Z118">
            <v>99408.95</v>
          </cell>
          <cell r="AB118">
            <v>98392.695000000007</v>
          </cell>
          <cell r="AD118">
            <v>7871.4156000000003</v>
          </cell>
          <cell r="AF118">
            <v>0.08</v>
          </cell>
          <cell r="AG118">
            <v>0</v>
          </cell>
          <cell r="AH118">
            <v>0</v>
          </cell>
          <cell r="AI118">
            <v>0</v>
          </cell>
          <cell r="AK118">
            <v>0</v>
          </cell>
          <cell r="AM118">
            <v>0</v>
          </cell>
          <cell r="AO118">
            <v>-7871.4156000000003</v>
          </cell>
          <cell r="AQ118">
            <v>98731.44666666667</v>
          </cell>
          <cell r="AS118">
            <v>7898.5157333333336</v>
          </cell>
          <cell r="AU118">
            <v>0.08</v>
          </cell>
          <cell r="AV118">
            <v>0</v>
          </cell>
          <cell r="AW118">
            <v>0</v>
          </cell>
          <cell r="AX118">
            <v>0</v>
          </cell>
          <cell r="AZ118">
            <v>0</v>
          </cell>
          <cell r="BB118">
            <v>0</v>
          </cell>
          <cell r="BD118">
            <v>0</v>
          </cell>
          <cell r="BF118">
            <v>99408.95</v>
          </cell>
          <cell r="BH118">
            <v>7952.7160000000003</v>
          </cell>
          <cell r="BJ118">
            <v>0.08</v>
          </cell>
          <cell r="BK118">
            <v>0</v>
          </cell>
          <cell r="BL118">
            <v>0</v>
          </cell>
          <cell r="BM118">
            <v>0</v>
          </cell>
          <cell r="BO118">
            <v>0</v>
          </cell>
          <cell r="BQ118">
            <v>0</v>
          </cell>
          <cell r="BS118">
            <v>0</v>
          </cell>
        </row>
        <row r="119">
          <cell r="H119" t="str">
            <v>0351 - Our Lady of Hope Mission Parish</v>
          </cell>
          <cell r="L119" t="str">
            <v>W Barnstable</v>
          </cell>
          <cell r="N119">
            <v>96105</v>
          </cell>
          <cell r="P119">
            <v>72946</v>
          </cell>
          <cell r="R119">
            <v>5835.68</v>
          </cell>
          <cell r="T119">
            <v>0.08</v>
          </cell>
          <cell r="V119">
            <v>101120.88</v>
          </cell>
          <cell r="X119">
            <v>101120.88</v>
          </cell>
          <cell r="Z119">
            <v>101120.88</v>
          </cell>
          <cell r="AB119">
            <v>87033.44</v>
          </cell>
          <cell r="AD119">
            <v>6962.6752000000006</v>
          </cell>
          <cell r="AF119">
            <v>0.08</v>
          </cell>
          <cell r="AG119">
            <v>0</v>
          </cell>
          <cell r="AH119">
            <v>0</v>
          </cell>
          <cell r="AI119">
            <v>0</v>
          </cell>
          <cell r="AK119">
            <v>0</v>
          </cell>
          <cell r="AM119">
            <v>0</v>
          </cell>
          <cell r="AO119">
            <v>-6962.6752000000006</v>
          </cell>
          <cell r="AQ119">
            <v>91729.253333333341</v>
          </cell>
          <cell r="AS119">
            <v>7338.340266666667</v>
          </cell>
          <cell r="AU119">
            <v>0.08</v>
          </cell>
          <cell r="AV119">
            <v>0</v>
          </cell>
          <cell r="AW119">
            <v>0</v>
          </cell>
          <cell r="AX119">
            <v>0</v>
          </cell>
          <cell r="AZ119">
            <v>0</v>
          </cell>
          <cell r="BB119">
            <v>0</v>
          </cell>
          <cell r="BD119">
            <v>0</v>
          </cell>
          <cell r="BF119">
            <v>101120.88</v>
          </cell>
          <cell r="BH119">
            <v>8089.6704000000009</v>
          </cell>
          <cell r="BJ119">
            <v>0.08</v>
          </cell>
          <cell r="BK119">
            <v>0</v>
          </cell>
          <cell r="BL119">
            <v>0</v>
          </cell>
          <cell r="BM119">
            <v>0</v>
          </cell>
          <cell r="BO119">
            <v>0</v>
          </cell>
          <cell r="BQ119">
            <v>0</v>
          </cell>
          <cell r="BS119">
            <v>0</v>
          </cell>
        </row>
        <row r="120">
          <cell r="H120" t="str">
            <v>1081 - Our Lady of the Annunciation Mission</v>
          </cell>
          <cell r="L120" t="str">
            <v>Dennisport</v>
          </cell>
          <cell r="N120">
            <v>31906.93</v>
          </cell>
          <cell r="P120">
            <v>51236.58</v>
          </cell>
          <cell r="R120">
            <v>4098.9264000000003</v>
          </cell>
          <cell r="T120">
            <v>0.08</v>
          </cell>
          <cell r="V120">
            <v>95546.29</v>
          </cell>
          <cell r="X120">
            <v>95546.29</v>
          </cell>
          <cell r="Z120">
            <v>95546.29</v>
          </cell>
          <cell r="AB120">
            <v>73391.434999999998</v>
          </cell>
          <cell r="AD120">
            <v>5871.3148000000001</v>
          </cell>
          <cell r="AF120">
            <v>0.08</v>
          </cell>
          <cell r="AG120">
            <v>0</v>
          </cell>
          <cell r="AH120">
            <v>0</v>
          </cell>
          <cell r="AI120">
            <v>0</v>
          </cell>
          <cell r="AK120">
            <v>0</v>
          </cell>
          <cell r="AM120">
            <v>0</v>
          </cell>
          <cell r="AO120">
            <v>-5871.3148000000001</v>
          </cell>
          <cell r="AQ120">
            <v>80776.386666666658</v>
          </cell>
          <cell r="AS120">
            <v>6462.1109333333325</v>
          </cell>
          <cell r="AU120">
            <v>0.08</v>
          </cell>
          <cell r="AV120">
            <v>0</v>
          </cell>
          <cell r="AW120">
            <v>0</v>
          </cell>
          <cell r="AX120">
            <v>0</v>
          </cell>
          <cell r="AZ120">
            <v>0</v>
          </cell>
          <cell r="BB120">
            <v>0</v>
          </cell>
          <cell r="BD120">
            <v>0</v>
          </cell>
          <cell r="BF120">
            <v>95546.29</v>
          </cell>
          <cell r="BH120">
            <v>7643.7031999999999</v>
          </cell>
          <cell r="BJ120">
            <v>0.08</v>
          </cell>
          <cell r="BK120">
            <v>0</v>
          </cell>
          <cell r="BL120">
            <v>0</v>
          </cell>
          <cell r="BM120">
            <v>0</v>
          </cell>
          <cell r="BO120">
            <v>0</v>
          </cell>
          <cell r="BQ120">
            <v>0</v>
          </cell>
          <cell r="BS120">
            <v>0</v>
          </cell>
        </row>
        <row r="121">
          <cell r="H121" t="str">
            <v>0341 - St. Mary, Star of the Sea Mission Parish</v>
          </cell>
          <cell r="L121" t="str">
            <v>Onset</v>
          </cell>
          <cell r="N121">
            <v>48881</v>
          </cell>
          <cell r="P121">
            <v>48257.9</v>
          </cell>
          <cell r="R121">
            <v>3860.6320000000001</v>
          </cell>
          <cell r="T121">
            <v>0.08</v>
          </cell>
          <cell r="V121">
            <v>70539.899999999994</v>
          </cell>
          <cell r="X121">
            <v>70539.899999999994</v>
          </cell>
          <cell r="Z121">
            <v>70539.899999999994</v>
          </cell>
          <cell r="AB121">
            <v>59398.899999999994</v>
          </cell>
          <cell r="AD121">
            <v>4751.9119999999994</v>
          </cell>
          <cell r="AF121">
            <v>0.08</v>
          </cell>
          <cell r="AG121">
            <v>0</v>
          </cell>
          <cell r="AH121">
            <v>0</v>
          </cell>
          <cell r="AI121">
            <v>0</v>
          </cell>
          <cell r="AK121">
            <v>0</v>
          </cell>
          <cell r="AM121">
            <v>0</v>
          </cell>
          <cell r="AO121">
            <v>-4751.9119999999994</v>
          </cell>
          <cell r="AQ121">
            <v>63112.566666666658</v>
          </cell>
          <cell r="AS121">
            <v>5049.0053333333326</v>
          </cell>
          <cell r="AU121">
            <v>0.08</v>
          </cell>
          <cell r="AV121">
            <v>0</v>
          </cell>
          <cell r="AW121">
            <v>0</v>
          </cell>
          <cell r="AX121">
            <v>0</v>
          </cell>
          <cell r="AZ121">
            <v>0</v>
          </cell>
          <cell r="BB121">
            <v>0</v>
          </cell>
          <cell r="BD121">
            <v>0</v>
          </cell>
          <cell r="BF121">
            <v>70539.899999999994</v>
          </cell>
          <cell r="BH121">
            <v>5643.192</v>
          </cell>
          <cell r="BJ121">
            <v>0.08</v>
          </cell>
          <cell r="BK121">
            <v>0</v>
          </cell>
          <cell r="BL121">
            <v>0</v>
          </cell>
          <cell r="BM121">
            <v>0</v>
          </cell>
          <cell r="BO121">
            <v>0</v>
          </cell>
          <cell r="BQ121">
            <v>0</v>
          </cell>
          <cell r="BS121">
            <v>0</v>
          </cell>
        </row>
        <row r="122">
          <cell r="H122" t="str">
            <v>0361 - Our Lady of Grace Mission Parish</v>
          </cell>
          <cell r="L122" t="str">
            <v>South Chatham</v>
          </cell>
          <cell r="N122">
            <v>20290.57</v>
          </cell>
          <cell r="P122">
            <v>21693.03</v>
          </cell>
          <cell r="R122">
            <v>1735.4423999999999</v>
          </cell>
          <cell r="T122">
            <v>0.08</v>
          </cell>
          <cell r="V122">
            <v>23321.05</v>
          </cell>
          <cell r="X122">
            <v>23321.05</v>
          </cell>
          <cell r="Z122">
            <v>23321.05</v>
          </cell>
          <cell r="AB122">
            <v>22507.040000000001</v>
          </cell>
          <cell r="AD122">
            <v>1800.5632000000001</v>
          </cell>
          <cell r="AF122">
            <v>0.08</v>
          </cell>
          <cell r="AG122">
            <v>0</v>
          </cell>
          <cell r="AH122">
            <v>0</v>
          </cell>
          <cell r="AI122">
            <v>0</v>
          </cell>
          <cell r="AK122">
            <v>0</v>
          </cell>
          <cell r="AM122">
            <v>0</v>
          </cell>
          <cell r="AO122">
            <v>-1800.5632000000001</v>
          </cell>
          <cell r="AQ122">
            <v>22778.376666666667</v>
          </cell>
          <cell r="AS122">
            <v>1822.2701333333334</v>
          </cell>
          <cell r="AU122">
            <v>0.08</v>
          </cell>
          <cell r="AV122">
            <v>0</v>
          </cell>
          <cell r="AW122">
            <v>0</v>
          </cell>
          <cell r="AX122">
            <v>0</v>
          </cell>
          <cell r="AZ122">
            <v>0</v>
          </cell>
          <cell r="BB122">
            <v>0</v>
          </cell>
          <cell r="BD122">
            <v>0</v>
          </cell>
          <cell r="BF122">
            <v>23321.05</v>
          </cell>
          <cell r="BH122">
            <v>1865.684</v>
          </cell>
          <cell r="BJ122">
            <v>0.08</v>
          </cell>
          <cell r="BK122">
            <v>0</v>
          </cell>
          <cell r="BL122">
            <v>0</v>
          </cell>
          <cell r="BM122">
            <v>0</v>
          </cell>
          <cell r="BO122">
            <v>0</v>
          </cell>
          <cell r="BQ122">
            <v>0</v>
          </cell>
          <cell r="BS122">
            <v>0</v>
          </cell>
        </row>
      </sheetData>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EXHIBIT #1"/>
      <sheetName val="New Sort Order"/>
      <sheetName val="Tracking"/>
      <sheetName val="New Sort Order #2"/>
      <sheetName val="2. EXHIBIT #2"/>
      <sheetName val="3. Comparison"/>
      <sheetName val="1. Blackbaud Raw Data 06.19.16"/>
      <sheetName val="1a Blackbaud - Other Stip 06.19"/>
      <sheetName val="2. Blackbaud Sorted"/>
      <sheetName val="PIVOT 2015"/>
      <sheetName val="PIVOT 2016"/>
      <sheetName val="EXHIBIT #2a"/>
      <sheetName val="Sheet1"/>
      <sheetName val="Sheet2"/>
      <sheetName val="3. PIVOT Parishes"/>
      <sheetName val="PIVOT 2014-2016"/>
      <sheetName val="4. 2014-2016"/>
    </sheetNames>
    <sheetDataSet>
      <sheetData sheetId="0"/>
      <sheetData sheetId="1"/>
      <sheetData sheetId="2"/>
      <sheetData sheetId="3"/>
      <sheetData sheetId="4"/>
      <sheetData sheetId="5"/>
      <sheetData sheetId="6"/>
      <sheetData sheetId="7"/>
      <sheetData sheetId="8"/>
      <sheetData sheetId="9"/>
      <sheetData sheetId="10">
        <row r="5">
          <cell r="A5" t="str">
            <v>0460 - St. Mary's Parish</v>
          </cell>
          <cell r="B5">
            <v>108652.21</v>
          </cell>
          <cell r="C5">
            <v>35142.949999999997</v>
          </cell>
          <cell r="D5">
            <v>837676.99</v>
          </cell>
          <cell r="E5">
            <v>7792.53</v>
          </cell>
          <cell r="F5">
            <v>257.87</v>
          </cell>
          <cell r="G5">
            <v>55154.52</v>
          </cell>
          <cell r="H5">
            <v>3796.94</v>
          </cell>
          <cell r="I5">
            <v>3796.939453125</v>
          </cell>
          <cell r="J5">
            <v>9370</v>
          </cell>
          <cell r="K5">
            <v>106.93</v>
          </cell>
          <cell r="L5">
            <v>12257.56</v>
          </cell>
          <cell r="M5">
            <v>3644.58</v>
          </cell>
          <cell r="N5">
            <v>3644.578125</v>
          </cell>
          <cell r="O5">
            <v>1073853.08</v>
          </cell>
          <cell r="P5">
            <v>1097012.0900000001</v>
          </cell>
          <cell r="Q5">
            <v>1073853.08</v>
          </cell>
        </row>
        <row r="6">
          <cell r="A6" t="str">
            <v>0830 - Corpus Christi Parish</v>
          </cell>
          <cell r="B6">
            <v>72948.5</v>
          </cell>
          <cell r="C6">
            <v>38077.089999999997</v>
          </cell>
          <cell r="D6">
            <v>827645.1</v>
          </cell>
          <cell r="E6">
            <v>33500</v>
          </cell>
          <cell r="F6">
            <v>15747.23</v>
          </cell>
          <cell r="G6">
            <v>15747.2265625</v>
          </cell>
          <cell r="H6">
            <v>14762.62</v>
          </cell>
          <cell r="I6">
            <v>1622.72</v>
          </cell>
          <cell r="J6">
            <v>7578.14</v>
          </cell>
          <cell r="K6">
            <v>1223.6500000000001</v>
          </cell>
          <cell r="L6">
            <v>1612.06</v>
          </cell>
          <cell r="M6">
            <v>3725</v>
          </cell>
          <cell r="N6">
            <v>22380</v>
          </cell>
          <cell r="O6">
            <v>1040822.11</v>
          </cell>
          <cell r="P6">
            <v>1030437.0599999999</v>
          </cell>
          <cell r="Q6">
            <v>1040822.11</v>
          </cell>
        </row>
        <row r="7">
          <cell r="A7" t="str">
            <v>0480 - Christ The King Parish</v>
          </cell>
          <cell r="B7">
            <v>173491.25</v>
          </cell>
          <cell r="C7">
            <v>29456</v>
          </cell>
          <cell r="D7">
            <v>650698.86</v>
          </cell>
          <cell r="E7">
            <v>0</v>
          </cell>
          <cell r="F7">
            <v>0</v>
          </cell>
          <cell r="G7">
            <v>0</v>
          </cell>
          <cell r="H7">
            <v>43795.32</v>
          </cell>
          <cell r="I7">
            <v>43795.3125</v>
          </cell>
          <cell r="J7">
            <v>43795.3125</v>
          </cell>
          <cell r="K7">
            <v>1268.49</v>
          </cell>
          <cell r="L7">
            <v>23070.400000000001</v>
          </cell>
          <cell r="M7">
            <v>18734</v>
          </cell>
          <cell r="N7">
            <v>9935</v>
          </cell>
          <cell r="O7">
            <v>950449.32</v>
          </cell>
          <cell r="P7">
            <v>963491.32</v>
          </cell>
          <cell r="Q7">
            <v>950449.32</v>
          </cell>
        </row>
        <row r="8">
          <cell r="A8" t="str">
            <v>0910 - St. Pius the Tenth Parish</v>
          </cell>
          <cell r="B8">
            <v>950449</v>
          </cell>
          <cell r="C8">
            <v>37334</v>
          </cell>
          <cell r="D8">
            <v>795637.71</v>
          </cell>
          <cell r="E8">
            <v>0</v>
          </cell>
          <cell r="F8">
            <v>0</v>
          </cell>
          <cell r="G8">
            <v>0</v>
          </cell>
          <cell r="H8">
            <v>12791.36</v>
          </cell>
          <cell r="I8">
            <v>73500</v>
          </cell>
          <cell r="J8">
            <v>73500</v>
          </cell>
          <cell r="K8">
            <v>1398.21</v>
          </cell>
          <cell r="L8">
            <v>10402.719999999999</v>
          </cell>
          <cell r="M8">
            <v>1250</v>
          </cell>
          <cell r="N8">
            <v>1250</v>
          </cell>
          <cell r="O8">
            <v>932313.99999999988</v>
          </cell>
          <cell r="P8">
            <v>932313.99999999988</v>
          </cell>
          <cell r="Q8">
            <v>932313.99999999988</v>
          </cell>
        </row>
        <row r="9">
          <cell r="A9" t="str">
            <v>0350 - Our Lady of Victory Parish</v>
          </cell>
          <cell r="B9">
            <v>108633</v>
          </cell>
          <cell r="C9">
            <v>29004</v>
          </cell>
          <cell r="D9">
            <v>589252.57999999996</v>
          </cell>
          <cell r="E9">
            <v>7821</v>
          </cell>
          <cell r="F9">
            <v>6928.04</v>
          </cell>
          <cell r="G9">
            <v>57579.43</v>
          </cell>
          <cell r="H9">
            <v>12574.88</v>
          </cell>
          <cell r="I9">
            <v>12574.875</v>
          </cell>
          <cell r="J9">
            <v>12574.875</v>
          </cell>
          <cell r="K9">
            <v>12574.875</v>
          </cell>
          <cell r="L9">
            <v>3.2</v>
          </cell>
          <cell r="M9">
            <v>7864</v>
          </cell>
          <cell r="N9">
            <v>2700</v>
          </cell>
          <cell r="O9">
            <v>822360.13</v>
          </cell>
          <cell r="P9">
            <v>847023.13</v>
          </cell>
          <cell r="Q9">
            <v>822360.13</v>
          </cell>
        </row>
        <row r="10">
          <cell r="A10" t="str">
            <v>1080 - Holy Trinity Parish</v>
          </cell>
          <cell r="B10">
            <v>822360</v>
          </cell>
          <cell r="C10">
            <v>17451</v>
          </cell>
          <cell r="D10">
            <v>519743.42</v>
          </cell>
          <cell r="E10">
            <v>10268</v>
          </cell>
          <cell r="F10">
            <v>12167.03</v>
          </cell>
          <cell r="G10">
            <v>14020</v>
          </cell>
          <cell r="H10">
            <v>59000</v>
          </cell>
          <cell r="I10">
            <v>59000</v>
          </cell>
          <cell r="J10">
            <v>34131.5</v>
          </cell>
          <cell r="K10">
            <v>0</v>
          </cell>
          <cell r="L10">
            <v>1032.06</v>
          </cell>
          <cell r="M10">
            <v>1032.0595703125</v>
          </cell>
          <cell r="N10">
            <v>1032.0595703125</v>
          </cell>
          <cell r="O10">
            <v>667813.01</v>
          </cell>
          <cell r="P10">
            <v>667813.01</v>
          </cell>
          <cell r="Q10">
            <v>667813.01</v>
          </cell>
        </row>
        <row r="11">
          <cell r="A11" t="str">
            <v>0900 - Holy Cross Parish</v>
          </cell>
          <cell r="B11">
            <v>50831</v>
          </cell>
          <cell r="C11">
            <v>23712</v>
          </cell>
          <cell r="D11">
            <v>473676.37</v>
          </cell>
          <cell r="E11">
            <v>0</v>
          </cell>
          <cell r="F11">
            <v>3970</v>
          </cell>
          <cell r="G11">
            <v>3970</v>
          </cell>
          <cell r="H11">
            <v>13916.75</v>
          </cell>
          <cell r="I11">
            <v>66034.61</v>
          </cell>
          <cell r="J11">
            <v>1481.41</v>
          </cell>
          <cell r="K11">
            <v>37.880000000000003</v>
          </cell>
          <cell r="L11">
            <v>5797.61</v>
          </cell>
          <cell r="M11">
            <v>1540</v>
          </cell>
          <cell r="N11">
            <v>2450</v>
          </cell>
          <cell r="O11">
            <v>643447.63</v>
          </cell>
          <cell r="P11">
            <v>641257.63</v>
          </cell>
          <cell r="Q11">
            <v>643447.63</v>
          </cell>
        </row>
        <row r="12">
          <cell r="A12" t="str">
            <v>0840 - Our Lady of Mount Carmel Parish</v>
          </cell>
          <cell r="B12">
            <v>643447.5</v>
          </cell>
          <cell r="C12">
            <v>17063</v>
          </cell>
          <cell r="D12">
            <v>579562.84</v>
          </cell>
          <cell r="E12">
            <v>251.13</v>
          </cell>
          <cell r="F12">
            <v>0</v>
          </cell>
          <cell r="G12">
            <v>0</v>
          </cell>
          <cell r="H12">
            <v>2773.5</v>
          </cell>
          <cell r="I12">
            <v>0</v>
          </cell>
          <cell r="J12">
            <v>1754.2</v>
          </cell>
          <cell r="K12">
            <v>114.31</v>
          </cell>
          <cell r="L12">
            <v>22659.06</v>
          </cell>
          <cell r="M12">
            <v>22659.046875</v>
          </cell>
          <cell r="N12">
            <v>22659.046875</v>
          </cell>
          <cell r="O12">
            <v>624178.04</v>
          </cell>
          <cell r="P12">
            <v>631009.78999999992</v>
          </cell>
          <cell r="Q12">
            <v>624178.04</v>
          </cell>
        </row>
        <row r="13">
          <cell r="A13" t="str">
            <v>0500 - St. Mary's / Our Lady of the Isle Parish</v>
          </cell>
          <cell r="B13">
            <v>624178</v>
          </cell>
          <cell r="C13">
            <v>57827.11</v>
          </cell>
          <cell r="D13">
            <v>375204.08</v>
          </cell>
          <cell r="E13">
            <v>16842</v>
          </cell>
          <cell r="F13">
            <v>12240.92</v>
          </cell>
          <cell r="G13">
            <v>12038</v>
          </cell>
          <cell r="H13">
            <v>14464</v>
          </cell>
          <cell r="I13">
            <v>63929.73</v>
          </cell>
          <cell r="J13">
            <v>63929.71875</v>
          </cell>
          <cell r="K13">
            <v>3123.13</v>
          </cell>
          <cell r="L13">
            <v>48779.17</v>
          </cell>
          <cell r="M13">
            <v>2150</v>
          </cell>
          <cell r="N13">
            <v>2150</v>
          </cell>
          <cell r="O13">
            <v>606598.14</v>
          </cell>
          <cell r="P13">
            <v>627393.04</v>
          </cell>
          <cell r="Q13">
            <v>606598.14</v>
          </cell>
        </row>
        <row r="14">
          <cell r="A14" t="str">
            <v>0330 - Our Lady of the Cape Parish</v>
          </cell>
          <cell r="B14">
            <v>606598</v>
          </cell>
          <cell r="C14">
            <v>26045.46</v>
          </cell>
          <cell r="D14">
            <v>541948.4</v>
          </cell>
          <cell r="E14">
            <v>300</v>
          </cell>
          <cell r="F14">
            <v>300</v>
          </cell>
          <cell r="G14">
            <v>7458.75</v>
          </cell>
          <cell r="H14">
            <v>2090</v>
          </cell>
          <cell r="I14">
            <v>2090</v>
          </cell>
          <cell r="J14">
            <v>2090</v>
          </cell>
          <cell r="K14">
            <v>93.46</v>
          </cell>
          <cell r="L14">
            <v>22093.72</v>
          </cell>
          <cell r="M14">
            <v>5105</v>
          </cell>
          <cell r="N14">
            <v>5105</v>
          </cell>
          <cell r="O14">
            <v>605434.78999999992</v>
          </cell>
          <cell r="P14">
            <v>607837.14</v>
          </cell>
          <cell r="Q14">
            <v>605434.78999999992</v>
          </cell>
        </row>
        <row r="15">
          <cell r="A15" t="str">
            <v>0780 - St. Joan of Arc Parish</v>
          </cell>
          <cell r="B15">
            <v>82085</v>
          </cell>
          <cell r="C15">
            <v>25084</v>
          </cell>
          <cell r="D15">
            <v>434471.3</v>
          </cell>
          <cell r="E15">
            <v>0</v>
          </cell>
          <cell r="F15">
            <v>22310</v>
          </cell>
          <cell r="G15">
            <v>17240</v>
          </cell>
          <cell r="H15">
            <v>638.09</v>
          </cell>
          <cell r="I15">
            <v>638.08984375</v>
          </cell>
          <cell r="J15">
            <v>638.08984375</v>
          </cell>
          <cell r="K15">
            <v>672.23</v>
          </cell>
          <cell r="L15">
            <v>8942.7800000000007</v>
          </cell>
          <cell r="M15">
            <v>8942.7734375</v>
          </cell>
          <cell r="N15">
            <v>8942.7734375</v>
          </cell>
          <cell r="O15">
            <v>591443.4</v>
          </cell>
          <cell r="P15">
            <v>591443.4</v>
          </cell>
          <cell r="Q15">
            <v>591443.4</v>
          </cell>
        </row>
        <row r="16">
          <cell r="A16" t="str">
            <v>0890 - St. Mary's Parish</v>
          </cell>
          <cell r="B16">
            <v>60692</v>
          </cell>
          <cell r="C16">
            <v>20004</v>
          </cell>
          <cell r="D16">
            <v>480959.85</v>
          </cell>
          <cell r="E16">
            <v>3421</v>
          </cell>
          <cell r="F16">
            <v>3421</v>
          </cell>
          <cell r="G16">
            <v>0</v>
          </cell>
          <cell r="H16">
            <v>0</v>
          </cell>
          <cell r="I16">
            <v>0</v>
          </cell>
          <cell r="J16">
            <v>0</v>
          </cell>
          <cell r="K16">
            <v>258.92</v>
          </cell>
          <cell r="L16">
            <v>17678.36</v>
          </cell>
          <cell r="M16">
            <v>0</v>
          </cell>
          <cell r="N16">
            <v>0</v>
          </cell>
          <cell r="O16">
            <v>583014.13</v>
          </cell>
          <cell r="P16">
            <v>583014.13</v>
          </cell>
          <cell r="Q16">
            <v>583014.13</v>
          </cell>
        </row>
        <row r="17">
          <cell r="A17" t="str">
            <v>0590 - St. Anthony of Padua Parish</v>
          </cell>
          <cell r="B17">
            <v>6560</v>
          </cell>
          <cell r="C17">
            <v>3890.02</v>
          </cell>
          <cell r="D17">
            <v>144186.47</v>
          </cell>
          <cell r="E17">
            <v>6864.95</v>
          </cell>
          <cell r="F17">
            <v>6507.5</v>
          </cell>
          <cell r="G17">
            <v>21186.02</v>
          </cell>
          <cell r="H17">
            <v>99964.66</v>
          </cell>
          <cell r="I17">
            <v>62152.87</v>
          </cell>
          <cell r="J17">
            <v>62152.84375</v>
          </cell>
          <cell r="K17">
            <v>62152.84375</v>
          </cell>
          <cell r="L17">
            <v>62152.84375</v>
          </cell>
          <cell r="M17">
            <v>216289.98</v>
          </cell>
          <cell r="N17">
            <v>216289.875</v>
          </cell>
          <cell r="O17">
            <v>567602.47</v>
          </cell>
          <cell r="P17">
            <v>567602.47</v>
          </cell>
          <cell r="Q17">
            <v>567602.47</v>
          </cell>
        </row>
        <row r="18">
          <cell r="A18" t="str">
            <v>0280 - St. John the Evangelist Parish</v>
          </cell>
          <cell r="B18">
            <v>72508.460000000006</v>
          </cell>
          <cell r="C18">
            <v>14586.66</v>
          </cell>
          <cell r="D18">
            <v>393223.14</v>
          </cell>
          <cell r="E18">
            <v>2913</v>
          </cell>
          <cell r="F18">
            <v>460</v>
          </cell>
          <cell r="G18">
            <v>43814</v>
          </cell>
          <cell r="H18">
            <v>3503.09</v>
          </cell>
          <cell r="I18">
            <v>3503.08984375</v>
          </cell>
          <cell r="J18">
            <v>3503.08984375</v>
          </cell>
          <cell r="K18">
            <v>5635.56</v>
          </cell>
          <cell r="L18">
            <v>6771.12</v>
          </cell>
          <cell r="M18">
            <v>1100</v>
          </cell>
          <cell r="N18">
            <v>7615</v>
          </cell>
          <cell r="O18">
            <v>552130.03</v>
          </cell>
          <cell r="P18">
            <v>551220.03</v>
          </cell>
          <cell r="Q18">
            <v>552130.03</v>
          </cell>
        </row>
        <row r="19">
          <cell r="A19" t="str">
            <v>0770 - Good Shepherd</v>
          </cell>
          <cell r="B19">
            <v>3321</v>
          </cell>
          <cell r="C19">
            <v>12386</v>
          </cell>
          <cell r="D19">
            <v>417045.75</v>
          </cell>
          <cell r="E19">
            <v>417045.75</v>
          </cell>
          <cell r="F19">
            <v>5928</v>
          </cell>
          <cell r="G19">
            <v>0</v>
          </cell>
          <cell r="H19">
            <v>1524.6</v>
          </cell>
          <cell r="I19">
            <v>29348.02</v>
          </cell>
          <cell r="J19">
            <v>29348.015625</v>
          </cell>
          <cell r="K19">
            <v>3826.08</v>
          </cell>
          <cell r="L19">
            <v>27128.57</v>
          </cell>
          <cell r="M19">
            <v>27128.5625</v>
          </cell>
          <cell r="N19">
            <v>34150</v>
          </cell>
          <cell r="O19">
            <v>534658.02</v>
          </cell>
          <cell r="P19">
            <v>520312.24</v>
          </cell>
          <cell r="Q19">
            <v>534658.02</v>
          </cell>
        </row>
        <row r="20">
          <cell r="A20" t="str">
            <v>0380 - St. Anthony's Parish</v>
          </cell>
          <cell r="B20">
            <v>0</v>
          </cell>
          <cell r="C20">
            <v>14583</v>
          </cell>
          <cell r="D20">
            <v>405716.34</v>
          </cell>
          <cell r="E20">
            <v>0</v>
          </cell>
          <cell r="F20">
            <v>4315.8</v>
          </cell>
          <cell r="G20">
            <v>36256</v>
          </cell>
          <cell r="H20">
            <v>0</v>
          </cell>
          <cell r="I20">
            <v>0</v>
          </cell>
          <cell r="J20">
            <v>1215</v>
          </cell>
          <cell r="K20">
            <v>115.68</v>
          </cell>
          <cell r="L20">
            <v>58110.42</v>
          </cell>
          <cell r="M20">
            <v>58110.40625</v>
          </cell>
          <cell r="N20">
            <v>58110.40625</v>
          </cell>
          <cell r="O20">
            <v>520312.24</v>
          </cell>
          <cell r="P20">
            <v>507396.43</v>
          </cell>
          <cell r="Q20">
            <v>520312.24</v>
          </cell>
        </row>
        <row r="21">
          <cell r="A21" t="str">
            <v>0550 - Our Lady of Mount Carmel Parish</v>
          </cell>
          <cell r="B21">
            <v>35496</v>
          </cell>
          <cell r="C21">
            <v>7382</v>
          </cell>
          <cell r="D21">
            <v>314159.78000000003</v>
          </cell>
          <cell r="E21">
            <v>13608</v>
          </cell>
          <cell r="F21">
            <v>10950</v>
          </cell>
          <cell r="G21">
            <v>10342</v>
          </cell>
          <cell r="H21">
            <v>3000</v>
          </cell>
          <cell r="I21">
            <v>3000</v>
          </cell>
          <cell r="J21">
            <v>110678.43</v>
          </cell>
          <cell r="K21">
            <v>59.35</v>
          </cell>
          <cell r="L21">
            <v>1720.87</v>
          </cell>
          <cell r="M21">
            <v>1720.869140625</v>
          </cell>
          <cell r="N21">
            <v>1720.869140625</v>
          </cell>
          <cell r="O21">
            <v>507396.43</v>
          </cell>
          <cell r="P21">
            <v>505585.64</v>
          </cell>
          <cell r="Q21">
            <v>507396.43</v>
          </cell>
        </row>
        <row r="22">
          <cell r="A22" t="str">
            <v>0040 - Holy Name Parish</v>
          </cell>
          <cell r="B22">
            <v>53522</v>
          </cell>
          <cell r="C22">
            <v>13158.45</v>
          </cell>
          <cell r="D22">
            <v>357451.61</v>
          </cell>
          <cell r="E22">
            <v>6343.75</v>
          </cell>
          <cell r="F22">
            <v>6343.75</v>
          </cell>
          <cell r="G22">
            <v>1453.15</v>
          </cell>
          <cell r="H22">
            <v>4972</v>
          </cell>
          <cell r="I22">
            <v>0</v>
          </cell>
          <cell r="J22">
            <v>737</v>
          </cell>
          <cell r="K22">
            <v>190.73</v>
          </cell>
          <cell r="L22">
            <v>3454.42</v>
          </cell>
          <cell r="M22">
            <v>62222.53</v>
          </cell>
          <cell r="N22">
            <v>62222.5</v>
          </cell>
          <cell r="O22">
            <v>503505.64</v>
          </cell>
          <cell r="P22">
            <v>504418.12</v>
          </cell>
          <cell r="Q22">
            <v>503505.64</v>
          </cell>
        </row>
        <row r="23">
          <cell r="A23" t="str">
            <v>1060 - St. Patrick's Parish</v>
          </cell>
          <cell r="B23">
            <v>39550.1</v>
          </cell>
          <cell r="C23">
            <v>8820</v>
          </cell>
          <cell r="D23">
            <v>409869.5</v>
          </cell>
          <cell r="E23">
            <v>3134.82</v>
          </cell>
          <cell r="F23">
            <v>12232</v>
          </cell>
          <cell r="G23">
            <v>8289</v>
          </cell>
          <cell r="H23">
            <v>0</v>
          </cell>
          <cell r="I23">
            <v>0</v>
          </cell>
          <cell r="J23">
            <v>0</v>
          </cell>
          <cell r="K23">
            <v>2334.09</v>
          </cell>
          <cell r="L23">
            <v>5109.6099999999997</v>
          </cell>
          <cell r="M23">
            <v>3365</v>
          </cell>
          <cell r="N23">
            <v>4310</v>
          </cell>
          <cell r="O23">
            <v>497014.12</v>
          </cell>
          <cell r="P23">
            <v>502426.02</v>
          </cell>
          <cell r="Q23">
            <v>497014.12</v>
          </cell>
        </row>
        <row r="24">
          <cell r="A24" t="str">
            <v>0820 - St. Ann's Parish</v>
          </cell>
          <cell r="B24">
            <v>43628</v>
          </cell>
          <cell r="C24">
            <v>18199</v>
          </cell>
          <cell r="D24">
            <v>400117.18</v>
          </cell>
          <cell r="E24">
            <v>0</v>
          </cell>
          <cell r="F24">
            <v>80</v>
          </cell>
          <cell r="G24">
            <v>22110</v>
          </cell>
          <cell r="H24">
            <v>2207.08</v>
          </cell>
          <cell r="I24">
            <v>2207.078125</v>
          </cell>
          <cell r="J24">
            <v>0</v>
          </cell>
          <cell r="K24">
            <v>1.68</v>
          </cell>
          <cell r="L24">
            <v>1.6799993515014648</v>
          </cell>
          <cell r="M24">
            <v>0</v>
          </cell>
          <cell r="N24">
            <v>230</v>
          </cell>
          <cell r="O24">
            <v>486572.94</v>
          </cell>
          <cell r="P24">
            <v>494097.94</v>
          </cell>
          <cell r="Q24">
            <v>486572.94</v>
          </cell>
        </row>
        <row r="25">
          <cell r="A25" t="str">
            <v>0720 - St. Julie Billiart Parish</v>
          </cell>
          <cell r="B25">
            <v>47331</v>
          </cell>
          <cell r="C25">
            <v>12182</v>
          </cell>
          <cell r="D25">
            <v>332492.12</v>
          </cell>
          <cell r="E25">
            <v>18654.900000000001</v>
          </cell>
          <cell r="F25">
            <v>18654.890625</v>
          </cell>
          <cell r="G25">
            <v>17527</v>
          </cell>
          <cell r="H25">
            <v>11692</v>
          </cell>
          <cell r="I25">
            <v>11692</v>
          </cell>
          <cell r="J25">
            <v>0</v>
          </cell>
          <cell r="K25">
            <v>6740.12</v>
          </cell>
          <cell r="L25">
            <v>10976.58</v>
          </cell>
          <cell r="M25">
            <v>10976.578125</v>
          </cell>
          <cell r="N25">
            <v>10976.578125</v>
          </cell>
          <cell r="O25">
            <v>457595.72000000003</v>
          </cell>
          <cell r="P25">
            <v>460065.72000000003</v>
          </cell>
          <cell r="Q25">
            <v>457595.72000000003</v>
          </cell>
        </row>
        <row r="26">
          <cell r="A26" t="str">
            <v>0750 - St. Elizabeth Seton Parish</v>
          </cell>
          <cell r="B26">
            <v>35077</v>
          </cell>
          <cell r="C26">
            <v>13865</v>
          </cell>
          <cell r="D26">
            <v>268257.58</v>
          </cell>
          <cell r="E26">
            <v>10805.66</v>
          </cell>
          <cell r="F26">
            <v>1750</v>
          </cell>
          <cell r="G26">
            <v>28113.35</v>
          </cell>
          <cell r="H26">
            <v>0</v>
          </cell>
          <cell r="I26">
            <v>0</v>
          </cell>
          <cell r="J26">
            <v>0</v>
          </cell>
          <cell r="K26">
            <v>34.17</v>
          </cell>
          <cell r="L26">
            <v>92865.3</v>
          </cell>
          <cell r="M26">
            <v>92865.25</v>
          </cell>
          <cell r="N26">
            <v>250</v>
          </cell>
          <cell r="O26">
            <v>451018.05999999994</v>
          </cell>
          <cell r="P26">
            <v>453808.05999999994</v>
          </cell>
          <cell r="Q26">
            <v>451018.05999999994</v>
          </cell>
        </row>
        <row r="27">
          <cell r="A27" t="str">
            <v>0360 - Holy Redeemer Parish</v>
          </cell>
          <cell r="B27">
            <v>51275</v>
          </cell>
          <cell r="C27">
            <v>0</v>
          </cell>
          <cell r="D27">
            <v>343334.31</v>
          </cell>
          <cell r="E27">
            <v>0</v>
          </cell>
          <cell r="F27">
            <v>0</v>
          </cell>
          <cell r="G27">
            <v>0</v>
          </cell>
          <cell r="H27">
            <v>0</v>
          </cell>
          <cell r="I27">
            <v>0</v>
          </cell>
          <cell r="J27">
            <v>0</v>
          </cell>
          <cell r="K27">
            <v>0</v>
          </cell>
          <cell r="L27">
            <v>53326.49</v>
          </cell>
          <cell r="M27">
            <v>53326.46875</v>
          </cell>
          <cell r="N27">
            <v>53326.46875</v>
          </cell>
          <cell r="O27">
            <v>447935.8</v>
          </cell>
          <cell r="P27">
            <v>447935.8</v>
          </cell>
          <cell r="Q27">
            <v>447935.8</v>
          </cell>
        </row>
        <row r="28">
          <cell r="A28" t="str">
            <v>0760 - St. Mary's Parish</v>
          </cell>
          <cell r="B28">
            <v>10610</v>
          </cell>
          <cell r="C28">
            <v>13874</v>
          </cell>
          <cell r="D28">
            <v>299434.34999999998</v>
          </cell>
          <cell r="E28">
            <v>10649</v>
          </cell>
          <cell r="F28">
            <v>0</v>
          </cell>
          <cell r="G28">
            <v>21478.36</v>
          </cell>
          <cell r="H28">
            <v>19794.599999999999</v>
          </cell>
          <cell r="I28">
            <v>54049.14</v>
          </cell>
          <cell r="J28">
            <v>54049.125</v>
          </cell>
          <cell r="K28">
            <v>428.07</v>
          </cell>
          <cell r="L28">
            <v>3744.66</v>
          </cell>
          <cell r="M28">
            <v>679.23</v>
          </cell>
          <cell r="N28">
            <v>679.22998046875</v>
          </cell>
          <cell r="O28">
            <v>434741.40999999992</v>
          </cell>
          <cell r="P28">
            <v>438896.40999999992</v>
          </cell>
          <cell r="Q28">
            <v>434741.40999999992</v>
          </cell>
        </row>
        <row r="29">
          <cell r="A29" t="str">
            <v>0390 - St. John Neumann Parish</v>
          </cell>
          <cell r="B29">
            <v>0</v>
          </cell>
          <cell r="C29">
            <v>10571</v>
          </cell>
          <cell r="D29">
            <v>371786</v>
          </cell>
          <cell r="E29">
            <v>1988</v>
          </cell>
          <cell r="F29">
            <v>1988</v>
          </cell>
          <cell r="G29">
            <v>20709</v>
          </cell>
          <cell r="H29">
            <v>4754.3599999999997</v>
          </cell>
          <cell r="I29">
            <v>15000</v>
          </cell>
          <cell r="J29">
            <v>0</v>
          </cell>
          <cell r="K29">
            <v>175.52</v>
          </cell>
          <cell r="L29">
            <v>9053.1</v>
          </cell>
          <cell r="M29">
            <v>9053.09375</v>
          </cell>
          <cell r="N29">
            <v>9053.09375</v>
          </cell>
          <cell r="O29">
            <v>434036.98</v>
          </cell>
          <cell r="P29">
            <v>437216.98</v>
          </cell>
          <cell r="Q29">
            <v>434036.98</v>
          </cell>
        </row>
        <row r="30">
          <cell r="A30" t="str">
            <v>0800 - St. John the Evangelist Parish</v>
          </cell>
          <cell r="B30">
            <v>59986</v>
          </cell>
          <cell r="C30">
            <v>12178</v>
          </cell>
          <cell r="D30">
            <v>245153.12</v>
          </cell>
          <cell r="E30">
            <v>253.2</v>
          </cell>
          <cell r="F30">
            <v>340</v>
          </cell>
          <cell r="G30">
            <v>340</v>
          </cell>
          <cell r="H30">
            <v>32075.94</v>
          </cell>
          <cell r="I30">
            <v>49012.23</v>
          </cell>
          <cell r="J30">
            <v>49012.21875</v>
          </cell>
          <cell r="K30">
            <v>545.03</v>
          </cell>
          <cell r="L30">
            <v>21373.22</v>
          </cell>
          <cell r="M30">
            <v>150</v>
          </cell>
          <cell r="N30">
            <v>5215</v>
          </cell>
          <cell r="O30">
            <v>426281.74</v>
          </cell>
          <cell r="P30">
            <v>430960.74</v>
          </cell>
          <cell r="Q30">
            <v>426281.74</v>
          </cell>
        </row>
        <row r="31">
          <cell r="A31" t="str">
            <v>0300 - Our Lady Queen of Martyrs</v>
          </cell>
          <cell r="B31">
            <v>35255</v>
          </cell>
          <cell r="C31">
            <v>6986</v>
          </cell>
          <cell r="D31">
            <v>294638.14</v>
          </cell>
          <cell r="E31">
            <v>0</v>
          </cell>
          <cell r="F31">
            <v>895</v>
          </cell>
          <cell r="G31">
            <v>34967.75</v>
          </cell>
          <cell r="H31">
            <v>50</v>
          </cell>
          <cell r="I31">
            <v>29972.87</v>
          </cell>
          <cell r="J31">
            <v>29972.859375</v>
          </cell>
          <cell r="K31">
            <v>178.18</v>
          </cell>
          <cell r="L31">
            <v>5201.59</v>
          </cell>
          <cell r="M31">
            <v>640</v>
          </cell>
          <cell r="N31">
            <v>2930</v>
          </cell>
          <cell r="O31">
            <v>411714.53</v>
          </cell>
          <cell r="P31">
            <v>415648.53</v>
          </cell>
          <cell r="Q31">
            <v>411714.53</v>
          </cell>
        </row>
        <row r="32">
          <cell r="A32" t="str">
            <v>0030 - Espirito Santo Parish</v>
          </cell>
          <cell r="B32">
            <v>411714.5</v>
          </cell>
          <cell r="C32">
            <v>5168.16</v>
          </cell>
          <cell r="D32">
            <v>280371.33</v>
          </cell>
          <cell r="E32">
            <v>1696</v>
          </cell>
          <cell r="F32">
            <v>4729.1000000000004</v>
          </cell>
          <cell r="G32">
            <v>10049.200000000001</v>
          </cell>
          <cell r="H32">
            <v>9364.02</v>
          </cell>
          <cell r="I32">
            <v>9364.015625</v>
          </cell>
          <cell r="J32">
            <v>71606.7</v>
          </cell>
          <cell r="K32">
            <v>71606.6875</v>
          </cell>
          <cell r="L32">
            <v>4497.67</v>
          </cell>
          <cell r="M32">
            <v>4497.66796875</v>
          </cell>
          <cell r="N32">
            <v>4497.66796875</v>
          </cell>
          <cell r="O32">
            <v>387482.18</v>
          </cell>
          <cell r="P32">
            <v>387482.18</v>
          </cell>
          <cell r="Q32">
            <v>387482.18</v>
          </cell>
        </row>
        <row r="33">
          <cell r="A33" t="str">
            <v>0680 - St. Mary's Parish</v>
          </cell>
          <cell r="B33">
            <v>45632</v>
          </cell>
          <cell r="C33">
            <v>6431</v>
          </cell>
          <cell r="D33">
            <v>277861.07</v>
          </cell>
          <cell r="E33">
            <v>150</v>
          </cell>
          <cell r="F33">
            <v>850.55</v>
          </cell>
          <cell r="G33">
            <v>5729</v>
          </cell>
          <cell r="H33">
            <v>2610</v>
          </cell>
          <cell r="I33">
            <v>5546.66</v>
          </cell>
          <cell r="J33">
            <v>5546.65625</v>
          </cell>
          <cell r="K33">
            <v>27.74</v>
          </cell>
          <cell r="L33">
            <v>24206.91</v>
          </cell>
          <cell r="M33">
            <v>18060</v>
          </cell>
          <cell r="N33">
            <v>18060</v>
          </cell>
          <cell r="O33">
            <v>387104.92999999993</v>
          </cell>
          <cell r="P33">
            <v>387104.92999999993</v>
          </cell>
          <cell r="Q33">
            <v>387104.92999999993</v>
          </cell>
        </row>
        <row r="34">
          <cell r="A34" t="str">
            <v>0740 - Immaculate Conception Parish</v>
          </cell>
          <cell r="B34">
            <v>387104.75</v>
          </cell>
          <cell r="C34">
            <v>12877.37</v>
          </cell>
          <cell r="D34">
            <v>291478.5</v>
          </cell>
          <cell r="E34">
            <v>0</v>
          </cell>
          <cell r="F34">
            <v>0</v>
          </cell>
          <cell r="G34">
            <v>31960.01</v>
          </cell>
          <cell r="H34">
            <v>4228.78</v>
          </cell>
          <cell r="I34">
            <v>16440</v>
          </cell>
          <cell r="J34">
            <v>176</v>
          </cell>
          <cell r="K34">
            <v>652.65</v>
          </cell>
          <cell r="L34">
            <v>2146.3200000000002</v>
          </cell>
          <cell r="M34">
            <v>8911.31</v>
          </cell>
          <cell r="N34">
            <v>1855</v>
          </cell>
          <cell r="O34">
            <v>370725.94000000006</v>
          </cell>
          <cell r="P34">
            <v>373745.94000000006</v>
          </cell>
          <cell r="Q34">
            <v>370725.94000000006</v>
          </cell>
        </row>
        <row r="35">
          <cell r="A35" t="str">
            <v>0700 - Sacred Heart Parish</v>
          </cell>
          <cell r="B35">
            <v>370725.75</v>
          </cell>
          <cell r="C35">
            <v>7630</v>
          </cell>
          <cell r="D35">
            <v>353506.44</v>
          </cell>
          <cell r="E35">
            <v>525</v>
          </cell>
          <cell r="F35">
            <v>713</v>
          </cell>
          <cell r="G35">
            <v>0</v>
          </cell>
          <cell r="H35">
            <v>3183.47</v>
          </cell>
          <cell r="I35">
            <v>3183.46875</v>
          </cell>
          <cell r="J35">
            <v>3183.46875</v>
          </cell>
          <cell r="K35">
            <v>75.540000000000006</v>
          </cell>
          <cell r="L35">
            <v>921.17</v>
          </cell>
          <cell r="M35">
            <v>80</v>
          </cell>
          <cell r="N35">
            <v>80</v>
          </cell>
          <cell r="O35">
            <v>366634.61999999994</v>
          </cell>
          <cell r="P35">
            <v>366634.61999999994</v>
          </cell>
          <cell r="Q35">
            <v>366634.61999999994</v>
          </cell>
        </row>
        <row r="36">
          <cell r="A36" t="str">
            <v>0260 - St. Bernard's Parish</v>
          </cell>
          <cell r="B36">
            <v>22622</v>
          </cell>
          <cell r="C36">
            <v>6648</v>
          </cell>
          <cell r="D36">
            <v>234557.27</v>
          </cell>
          <cell r="E36">
            <v>325</v>
          </cell>
          <cell r="F36">
            <v>3137.05</v>
          </cell>
          <cell r="G36">
            <v>19083.5</v>
          </cell>
          <cell r="H36">
            <v>18846.400000000001</v>
          </cell>
          <cell r="I36">
            <v>46385.81</v>
          </cell>
          <cell r="J36">
            <v>10</v>
          </cell>
          <cell r="K36">
            <v>49.17</v>
          </cell>
          <cell r="L36">
            <v>49.16998291015625</v>
          </cell>
          <cell r="M36">
            <v>0</v>
          </cell>
          <cell r="N36">
            <v>3492</v>
          </cell>
          <cell r="O36">
            <v>355156.2</v>
          </cell>
          <cell r="P36">
            <v>352834.2</v>
          </cell>
          <cell r="Q36">
            <v>355156.2</v>
          </cell>
        </row>
        <row r="37">
          <cell r="A37" t="str">
            <v>0250 - St. Francis Xavier Parish</v>
          </cell>
          <cell r="B37">
            <v>29915</v>
          </cell>
          <cell r="C37">
            <v>8176.45</v>
          </cell>
          <cell r="D37">
            <v>284773.90999999997</v>
          </cell>
          <cell r="E37">
            <v>1509</v>
          </cell>
          <cell r="F37">
            <v>8462</v>
          </cell>
          <cell r="G37">
            <v>0</v>
          </cell>
          <cell r="H37">
            <v>0</v>
          </cell>
          <cell r="I37">
            <v>0</v>
          </cell>
          <cell r="J37">
            <v>1213.75</v>
          </cell>
          <cell r="K37">
            <v>75.41</v>
          </cell>
          <cell r="L37">
            <v>3454.42</v>
          </cell>
          <cell r="M37">
            <v>740</v>
          </cell>
          <cell r="N37">
            <v>740</v>
          </cell>
          <cell r="O37">
            <v>338319.93999999994</v>
          </cell>
          <cell r="P37">
            <v>346411.43999999994</v>
          </cell>
          <cell r="Q37">
            <v>338319.93999999994</v>
          </cell>
        </row>
        <row r="38">
          <cell r="A38" t="str">
            <v>0010 - Cathedral of St. Mary of the Assumption</v>
          </cell>
          <cell r="B38">
            <v>10635</v>
          </cell>
          <cell r="C38">
            <v>0</v>
          </cell>
          <cell r="D38">
            <v>192854.39999999999</v>
          </cell>
          <cell r="E38">
            <v>0</v>
          </cell>
          <cell r="F38">
            <v>3730</v>
          </cell>
          <cell r="G38">
            <v>13179</v>
          </cell>
          <cell r="H38">
            <v>25955.83</v>
          </cell>
          <cell r="I38">
            <v>25955.828125</v>
          </cell>
          <cell r="J38">
            <v>25955.828125</v>
          </cell>
          <cell r="K38">
            <v>114.29</v>
          </cell>
          <cell r="L38">
            <v>72551.61</v>
          </cell>
          <cell r="M38">
            <v>19020</v>
          </cell>
          <cell r="N38">
            <v>19020</v>
          </cell>
          <cell r="O38">
            <v>338040.13</v>
          </cell>
          <cell r="P38">
            <v>340990.22</v>
          </cell>
          <cell r="Q38">
            <v>338040.13</v>
          </cell>
        </row>
        <row r="39">
          <cell r="A39" t="str">
            <v>0400 - Holy Family Parish</v>
          </cell>
          <cell r="B39">
            <v>25977</v>
          </cell>
          <cell r="C39">
            <v>6070.05</v>
          </cell>
          <cell r="D39">
            <v>248089.09</v>
          </cell>
          <cell r="E39">
            <v>7973.78</v>
          </cell>
          <cell r="F39">
            <v>7036.56</v>
          </cell>
          <cell r="G39">
            <v>12483.02</v>
          </cell>
          <cell r="H39">
            <v>1187.3499999999999</v>
          </cell>
          <cell r="I39">
            <v>13179.73</v>
          </cell>
          <cell r="J39">
            <v>2964</v>
          </cell>
          <cell r="K39">
            <v>98.17</v>
          </cell>
          <cell r="L39">
            <v>1151.47</v>
          </cell>
          <cell r="M39">
            <v>4740</v>
          </cell>
          <cell r="N39">
            <v>3735</v>
          </cell>
          <cell r="O39">
            <v>334685.21999999997</v>
          </cell>
          <cell r="P39">
            <v>338040.13</v>
          </cell>
          <cell r="Q39">
            <v>334685.21999999997</v>
          </cell>
        </row>
        <row r="40">
          <cell r="A40" t="str">
            <v>0790 - Our Lady of the Assumption Parish</v>
          </cell>
          <cell r="B40">
            <v>54292</v>
          </cell>
          <cell r="C40">
            <v>9020</v>
          </cell>
          <cell r="D40">
            <v>197236.1</v>
          </cell>
          <cell r="E40">
            <v>30047</v>
          </cell>
          <cell r="F40">
            <v>4766</v>
          </cell>
          <cell r="G40">
            <v>18037</v>
          </cell>
          <cell r="H40">
            <v>1362</v>
          </cell>
          <cell r="I40">
            <v>1362</v>
          </cell>
          <cell r="J40">
            <v>1362</v>
          </cell>
          <cell r="K40">
            <v>4923.22</v>
          </cell>
          <cell r="L40">
            <v>10562.27</v>
          </cell>
          <cell r="M40">
            <v>10562.265625</v>
          </cell>
          <cell r="N40">
            <v>1500</v>
          </cell>
          <cell r="O40">
            <v>331745.58999999997</v>
          </cell>
          <cell r="P40">
            <v>337395.58999999997</v>
          </cell>
          <cell r="Q40">
            <v>331745.58999999997</v>
          </cell>
        </row>
        <row r="41">
          <cell r="A41" t="str">
            <v>0310 - St. Theresa of the Child of Jesus</v>
          </cell>
          <cell r="B41">
            <v>26766</v>
          </cell>
          <cell r="C41">
            <v>5009</v>
          </cell>
          <cell r="D41">
            <v>187010.73</v>
          </cell>
          <cell r="E41">
            <v>150</v>
          </cell>
          <cell r="F41">
            <v>7899.31</v>
          </cell>
          <cell r="G41">
            <v>13890</v>
          </cell>
          <cell r="H41">
            <v>2050</v>
          </cell>
          <cell r="I41">
            <v>2050</v>
          </cell>
          <cell r="J41">
            <v>39750.5</v>
          </cell>
          <cell r="K41">
            <v>100.34</v>
          </cell>
          <cell r="L41">
            <v>1776.15</v>
          </cell>
          <cell r="M41">
            <v>43441.19</v>
          </cell>
          <cell r="N41">
            <v>2595</v>
          </cell>
          <cell r="O41">
            <v>330438.22000000009</v>
          </cell>
          <cell r="P41">
            <v>334006.57999999996</v>
          </cell>
          <cell r="Q41">
            <v>330438.22000000009</v>
          </cell>
        </row>
        <row r="42">
          <cell r="A42" t="str">
            <v>1010 - St. Jude the Apostle</v>
          </cell>
          <cell r="B42">
            <v>14312</v>
          </cell>
          <cell r="C42">
            <v>3709</v>
          </cell>
          <cell r="D42">
            <v>242057.55</v>
          </cell>
          <cell r="E42">
            <v>0</v>
          </cell>
          <cell r="F42">
            <v>0</v>
          </cell>
          <cell r="G42">
            <v>36148.03</v>
          </cell>
          <cell r="H42">
            <v>8645.25</v>
          </cell>
          <cell r="I42">
            <v>15872.69</v>
          </cell>
          <cell r="J42">
            <v>3135</v>
          </cell>
          <cell r="K42">
            <v>131.26</v>
          </cell>
          <cell r="L42">
            <v>6245.8</v>
          </cell>
          <cell r="M42">
            <v>6245.796875</v>
          </cell>
          <cell r="N42">
            <v>6245.796875</v>
          </cell>
          <cell r="O42">
            <v>330256.57999999996</v>
          </cell>
          <cell r="P42">
            <v>330068.22000000009</v>
          </cell>
          <cell r="Q42">
            <v>330256.57999999996</v>
          </cell>
        </row>
        <row r="43">
          <cell r="A43" t="str">
            <v>0060 - St. Bernadette Parish</v>
          </cell>
          <cell r="B43">
            <v>330256.5</v>
          </cell>
          <cell r="C43">
            <v>3454</v>
          </cell>
          <cell r="D43">
            <v>171169.17</v>
          </cell>
          <cell r="E43">
            <v>5119</v>
          </cell>
          <cell r="F43">
            <v>4315</v>
          </cell>
          <cell r="G43">
            <v>23189.99</v>
          </cell>
          <cell r="H43">
            <v>17035.86</v>
          </cell>
          <cell r="I43">
            <v>57024.46</v>
          </cell>
          <cell r="J43">
            <v>254.5</v>
          </cell>
          <cell r="K43">
            <v>0</v>
          </cell>
          <cell r="L43">
            <v>2265.4</v>
          </cell>
          <cell r="M43">
            <v>36260</v>
          </cell>
          <cell r="N43">
            <v>36260</v>
          </cell>
          <cell r="O43">
            <v>320087.38000000006</v>
          </cell>
          <cell r="P43">
            <v>321907.38000000006</v>
          </cell>
          <cell r="Q43">
            <v>320087.38000000006</v>
          </cell>
        </row>
        <row r="44">
          <cell r="A44" t="str">
            <v>0450 - St. Francis Xavier Parish</v>
          </cell>
          <cell r="B44">
            <v>0</v>
          </cell>
          <cell r="C44">
            <v>5868</v>
          </cell>
          <cell r="D44">
            <v>246225.38</v>
          </cell>
          <cell r="E44">
            <v>0</v>
          </cell>
          <cell r="F44">
            <v>11499</v>
          </cell>
          <cell r="G44">
            <v>14116</v>
          </cell>
          <cell r="H44">
            <v>7370.02</v>
          </cell>
          <cell r="I44">
            <v>856.76</v>
          </cell>
          <cell r="J44">
            <v>856.759765625</v>
          </cell>
          <cell r="K44">
            <v>1112.52</v>
          </cell>
          <cell r="L44">
            <v>1151.1300000000001</v>
          </cell>
          <cell r="M44">
            <v>24060</v>
          </cell>
          <cell r="N44">
            <v>1650</v>
          </cell>
          <cell r="O44">
            <v>313908.81000000006</v>
          </cell>
          <cell r="P44">
            <v>317683.81000000006</v>
          </cell>
          <cell r="Q44">
            <v>313908.81000000006</v>
          </cell>
        </row>
        <row r="45">
          <cell r="A45" t="str">
            <v>0150 - Holy Trinity Parish</v>
          </cell>
          <cell r="B45">
            <v>313908.75</v>
          </cell>
          <cell r="C45">
            <v>5152.5</v>
          </cell>
          <cell r="D45">
            <v>180524.11</v>
          </cell>
          <cell r="E45">
            <v>30616.34</v>
          </cell>
          <cell r="F45">
            <v>0</v>
          </cell>
          <cell r="G45">
            <v>15279.65</v>
          </cell>
          <cell r="H45">
            <v>1181.77</v>
          </cell>
          <cell r="I45">
            <v>14395.5</v>
          </cell>
          <cell r="J45">
            <v>1740.85</v>
          </cell>
          <cell r="K45">
            <v>1893.06</v>
          </cell>
          <cell r="L45">
            <v>4146.76</v>
          </cell>
          <cell r="M45">
            <v>51600</v>
          </cell>
          <cell r="N45">
            <v>4950</v>
          </cell>
          <cell r="O45">
            <v>311480.53999999998</v>
          </cell>
          <cell r="P45">
            <v>311236.18</v>
          </cell>
          <cell r="Q45">
            <v>311480.53999999998</v>
          </cell>
        </row>
        <row r="46">
          <cell r="A46" t="str">
            <v>0540 - Our Lady of the Immaculate Conception Parish</v>
          </cell>
          <cell r="B46">
            <v>311480.5</v>
          </cell>
          <cell r="C46">
            <v>8441</v>
          </cell>
          <cell r="D46">
            <v>222443.49</v>
          </cell>
          <cell r="E46">
            <v>3056</v>
          </cell>
          <cell r="F46">
            <v>4745</v>
          </cell>
          <cell r="G46">
            <v>3344</v>
          </cell>
          <cell r="H46">
            <v>3344</v>
          </cell>
          <cell r="I46">
            <v>3344</v>
          </cell>
          <cell r="J46">
            <v>2145</v>
          </cell>
          <cell r="K46">
            <v>2145</v>
          </cell>
          <cell r="L46">
            <v>59986.69</v>
          </cell>
          <cell r="M46">
            <v>59986.6875</v>
          </cell>
          <cell r="N46">
            <v>435</v>
          </cell>
          <cell r="O46">
            <v>304596.18</v>
          </cell>
          <cell r="P46">
            <v>308080.53999999998</v>
          </cell>
          <cell r="Q46">
            <v>304596.18</v>
          </cell>
        </row>
        <row r="47">
          <cell r="A47" t="str">
            <v>0320 - St. Mark's Parish</v>
          </cell>
          <cell r="B47">
            <v>42540</v>
          </cell>
          <cell r="C47">
            <v>19571</v>
          </cell>
          <cell r="D47">
            <v>211165</v>
          </cell>
          <cell r="E47">
            <v>3.67</v>
          </cell>
          <cell r="F47">
            <v>0</v>
          </cell>
          <cell r="G47">
            <v>0</v>
          </cell>
          <cell r="H47">
            <v>805.79</v>
          </cell>
          <cell r="I47">
            <v>805.78955078125</v>
          </cell>
          <cell r="J47">
            <v>18000</v>
          </cell>
          <cell r="K47">
            <v>32.67</v>
          </cell>
          <cell r="L47">
            <v>4605.8900000000003</v>
          </cell>
          <cell r="M47">
            <v>4605.88671875</v>
          </cell>
          <cell r="N47">
            <v>4605.88671875</v>
          </cell>
          <cell r="O47">
            <v>296724.01999999996</v>
          </cell>
          <cell r="P47">
            <v>296724.01999999996</v>
          </cell>
          <cell r="Q47">
            <v>296724.01999999996</v>
          </cell>
        </row>
        <row r="48">
          <cell r="A48" t="str">
            <v>0120 - St. Anne's Parish</v>
          </cell>
          <cell r="B48">
            <v>5443</v>
          </cell>
          <cell r="C48">
            <v>2667</v>
          </cell>
          <cell r="D48">
            <v>88292.160000000003</v>
          </cell>
          <cell r="E48">
            <v>34611.22</v>
          </cell>
          <cell r="F48">
            <v>142245.64000000001</v>
          </cell>
          <cell r="G48">
            <v>14615.98</v>
          </cell>
          <cell r="H48">
            <v>8595.99</v>
          </cell>
          <cell r="I48">
            <v>8595.984375</v>
          </cell>
          <cell r="J48">
            <v>8595.984375</v>
          </cell>
          <cell r="K48">
            <v>8595.984375</v>
          </cell>
          <cell r="L48">
            <v>8595.984375</v>
          </cell>
          <cell r="M48">
            <v>8595.984375</v>
          </cell>
          <cell r="N48">
            <v>8595.984375</v>
          </cell>
          <cell r="O48">
            <v>296470.99</v>
          </cell>
          <cell r="P48">
            <v>296470.99</v>
          </cell>
          <cell r="Q48">
            <v>296470.99</v>
          </cell>
        </row>
        <row r="49">
          <cell r="A49" t="str">
            <v>0420 - St. Joseph's Parish</v>
          </cell>
          <cell r="B49">
            <v>500</v>
          </cell>
          <cell r="C49">
            <v>0</v>
          </cell>
          <cell r="D49">
            <v>252554.97</v>
          </cell>
          <cell r="E49">
            <v>3796.65</v>
          </cell>
          <cell r="F49">
            <v>6587.55</v>
          </cell>
          <cell r="G49">
            <v>12801.14</v>
          </cell>
          <cell r="H49">
            <v>7486.4</v>
          </cell>
          <cell r="I49">
            <v>877.4</v>
          </cell>
          <cell r="J49">
            <v>6163.55</v>
          </cell>
          <cell r="K49">
            <v>38.799999999999997</v>
          </cell>
          <cell r="L49">
            <v>2218.23</v>
          </cell>
          <cell r="M49">
            <v>50</v>
          </cell>
          <cell r="N49">
            <v>2964.74</v>
          </cell>
          <cell r="O49">
            <v>296039.43</v>
          </cell>
          <cell r="P49">
            <v>294351.18000000005</v>
          </cell>
          <cell r="Q49">
            <v>296039.43</v>
          </cell>
        </row>
        <row r="50">
          <cell r="A50" t="str">
            <v>0490 - St. Anthony's Parish</v>
          </cell>
          <cell r="B50">
            <v>34432.5</v>
          </cell>
          <cell r="C50">
            <v>14703</v>
          </cell>
          <cell r="D50">
            <v>220966.39</v>
          </cell>
          <cell r="E50">
            <v>19.2</v>
          </cell>
          <cell r="F50">
            <v>60</v>
          </cell>
          <cell r="G50">
            <v>0</v>
          </cell>
          <cell r="H50">
            <v>14238.39</v>
          </cell>
          <cell r="I50">
            <v>14238.3828125</v>
          </cell>
          <cell r="J50">
            <v>0</v>
          </cell>
          <cell r="K50">
            <v>131.69999999999999</v>
          </cell>
          <cell r="L50">
            <v>9800</v>
          </cell>
          <cell r="M50">
            <v>0</v>
          </cell>
          <cell r="N50">
            <v>0</v>
          </cell>
          <cell r="O50">
            <v>294351.18000000005</v>
          </cell>
          <cell r="P50">
            <v>294100.18</v>
          </cell>
          <cell r="Q50">
            <v>294351.18000000005</v>
          </cell>
        </row>
        <row r="51">
          <cell r="A51" t="str">
            <v>0340 - St. Margaret's Parish</v>
          </cell>
          <cell r="B51">
            <v>14502</v>
          </cell>
          <cell r="C51">
            <v>5275</v>
          </cell>
          <cell r="D51">
            <v>192195.5</v>
          </cell>
          <cell r="E51">
            <v>38376.6</v>
          </cell>
          <cell r="F51">
            <v>6355</v>
          </cell>
          <cell r="G51">
            <v>15470</v>
          </cell>
          <cell r="H51">
            <v>888</v>
          </cell>
          <cell r="I51">
            <v>888</v>
          </cell>
          <cell r="J51">
            <v>0</v>
          </cell>
          <cell r="K51">
            <v>5.96</v>
          </cell>
          <cell r="L51">
            <v>21032.12</v>
          </cell>
          <cell r="M51">
            <v>21032.109375</v>
          </cell>
          <cell r="N51">
            <v>21032.109375</v>
          </cell>
          <cell r="O51">
            <v>294100.18</v>
          </cell>
          <cell r="P51">
            <v>293074.69</v>
          </cell>
          <cell r="Q51">
            <v>294100.18</v>
          </cell>
        </row>
        <row r="52">
          <cell r="A52" t="str">
            <v>1110 - St. John the Baptist Parish</v>
          </cell>
          <cell r="B52">
            <v>22936</v>
          </cell>
          <cell r="C52">
            <v>8165.59</v>
          </cell>
          <cell r="D52">
            <v>236830.85</v>
          </cell>
          <cell r="E52">
            <v>4935.88</v>
          </cell>
          <cell r="F52">
            <v>4335.97</v>
          </cell>
          <cell r="G52">
            <v>11929</v>
          </cell>
          <cell r="H52">
            <v>1872.95</v>
          </cell>
          <cell r="I52">
            <v>1872.94921875</v>
          </cell>
          <cell r="J52">
            <v>0</v>
          </cell>
          <cell r="K52">
            <v>36.57</v>
          </cell>
          <cell r="L52">
            <v>12.09</v>
          </cell>
          <cell r="M52">
            <v>12.089996337890625</v>
          </cell>
          <cell r="N52">
            <v>1550</v>
          </cell>
          <cell r="O52">
            <v>292604.90000000002</v>
          </cell>
          <cell r="P52">
            <v>291054.90000000002</v>
          </cell>
          <cell r="Q52">
            <v>292604.90000000002</v>
          </cell>
        </row>
        <row r="53">
          <cell r="A53" t="str">
            <v>0190 - St. Michael's Parish</v>
          </cell>
          <cell r="B53">
            <v>292604.75</v>
          </cell>
          <cell r="C53">
            <v>3037</v>
          </cell>
          <cell r="D53">
            <v>180442.5</v>
          </cell>
          <cell r="E53">
            <v>0</v>
          </cell>
          <cell r="F53">
            <v>888</v>
          </cell>
          <cell r="G53">
            <v>11702</v>
          </cell>
          <cell r="H53">
            <v>2772.97</v>
          </cell>
          <cell r="I53">
            <v>8530</v>
          </cell>
          <cell r="J53">
            <v>73040.539999999994</v>
          </cell>
          <cell r="K53">
            <v>73040.5</v>
          </cell>
          <cell r="L53">
            <v>73040.5</v>
          </cell>
          <cell r="M53">
            <v>73040.5</v>
          </cell>
          <cell r="N53">
            <v>4450</v>
          </cell>
          <cell r="O53">
            <v>284863.01</v>
          </cell>
          <cell r="P53">
            <v>287605</v>
          </cell>
          <cell r="Q53">
            <v>284863.01</v>
          </cell>
        </row>
        <row r="54">
          <cell r="A54" t="str">
            <v>1000 - St. Anthony's Parish</v>
          </cell>
          <cell r="B54">
            <v>0</v>
          </cell>
          <cell r="C54">
            <v>4103.92</v>
          </cell>
          <cell r="D54">
            <v>154624.75</v>
          </cell>
          <cell r="E54">
            <v>13676.22</v>
          </cell>
          <cell r="F54">
            <v>13036</v>
          </cell>
          <cell r="G54">
            <v>55622.96</v>
          </cell>
          <cell r="H54">
            <v>3371.51</v>
          </cell>
          <cell r="I54">
            <v>38143.85</v>
          </cell>
          <cell r="J54">
            <v>38143.84375</v>
          </cell>
          <cell r="K54">
            <v>25.79</v>
          </cell>
          <cell r="L54">
            <v>25.789993286132813</v>
          </cell>
          <cell r="M54">
            <v>25.789993286132813</v>
          </cell>
          <cell r="N54">
            <v>450</v>
          </cell>
          <cell r="O54">
            <v>283055</v>
          </cell>
          <cell r="P54">
            <v>281302.79000000004</v>
          </cell>
          <cell r="Q54">
            <v>283055</v>
          </cell>
        </row>
        <row r="55">
          <cell r="A55" t="str">
            <v>0860 - St. John of God Parish</v>
          </cell>
          <cell r="B55">
            <v>283055</v>
          </cell>
          <cell r="C55">
            <v>3021</v>
          </cell>
          <cell r="D55">
            <v>212996.09</v>
          </cell>
          <cell r="E55">
            <v>60539</v>
          </cell>
          <cell r="F55">
            <v>3894</v>
          </cell>
          <cell r="G55">
            <v>0</v>
          </cell>
          <cell r="H55">
            <v>414.3</v>
          </cell>
          <cell r="I55">
            <v>0</v>
          </cell>
          <cell r="J55">
            <v>199.92</v>
          </cell>
          <cell r="K55">
            <v>0</v>
          </cell>
          <cell r="L55">
            <v>206.54</v>
          </cell>
          <cell r="M55">
            <v>206.5399169921875</v>
          </cell>
          <cell r="N55">
            <v>206.5399169921875</v>
          </cell>
          <cell r="O55">
            <v>281270.84999999992</v>
          </cell>
          <cell r="P55">
            <v>281270.84999999992</v>
          </cell>
          <cell r="Q55">
            <v>281270.84999999992</v>
          </cell>
        </row>
        <row r="56">
          <cell r="A56" t="str">
            <v>0940 - St. Louis de France Parish</v>
          </cell>
          <cell r="B56">
            <v>1877.04</v>
          </cell>
          <cell r="C56">
            <v>6890.25</v>
          </cell>
          <cell r="D56">
            <v>217348.23</v>
          </cell>
          <cell r="E56">
            <v>4827.34</v>
          </cell>
          <cell r="F56">
            <v>2729.46</v>
          </cell>
          <cell r="G56">
            <v>26457.47</v>
          </cell>
          <cell r="H56">
            <v>6932.03</v>
          </cell>
          <cell r="I56">
            <v>0</v>
          </cell>
          <cell r="J56">
            <v>6528</v>
          </cell>
          <cell r="K56">
            <v>6528</v>
          </cell>
          <cell r="L56">
            <v>161.21</v>
          </cell>
          <cell r="M56">
            <v>3125</v>
          </cell>
          <cell r="N56">
            <v>3655</v>
          </cell>
          <cell r="O56">
            <v>280531.03000000003</v>
          </cell>
          <cell r="P56">
            <v>280413.01</v>
          </cell>
          <cell r="Q56">
            <v>280531.03000000003</v>
          </cell>
        </row>
        <row r="57">
          <cell r="A57" t="str">
            <v>1030 - St. Mary's Parish</v>
          </cell>
          <cell r="B57">
            <v>18490</v>
          </cell>
          <cell r="C57">
            <v>4360</v>
          </cell>
          <cell r="D57">
            <v>149242</v>
          </cell>
          <cell r="E57">
            <v>19268.27</v>
          </cell>
          <cell r="F57">
            <v>19268.265625</v>
          </cell>
          <cell r="G57">
            <v>29807.85</v>
          </cell>
          <cell r="H57">
            <v>31469.75</v>
          </cell>
          <cell r="I57">
            <v>31469.75</v>
          </cell>
          <cell r="J57">
            <v>31469.75</v>
          </cell>
          <cell r="K57">
            <v>55.91</v>
          </cell>
          <cell r="L57">
            <v>899.01</v>
          </cell>
          <cell r="M57">
            <v>21960</v>
          </cell>
          <cell r="N57">
            <v>21960</v>
          </cell>
          <cell r="O57">
            <v>275552.79000000004</v>
          </cell>
          <cell r="P57">
            <v>277276.03000000003</v>
          </cell>
          <cell r="Q57">
            <v>275552.79000000004</v>
          </cell>
        </row>
        <row r="58">
          <cell r="A58" t="str">
            <v>0430 - St. Mary's Parish</v>
          </cell>
          <cell r="B58">
            <v>275552.75</v>
          </cell>
          <cell r="C58">
            <v>5480.61</v>
          </cell>
          <cell r="D58">
            <v>203374.62</v>
          </cell>
          <cell r="E58">
            <v>242.4</v>
          </cell>
          <cell r="F58">
            <v>15779.77</v>
          </cell>
          <cell r="G58">
            <v>32193.21</v>
          </cell>
          <cell r="H58">
            <v>13702.38</v>
          </cell>
          <cell r="I58">
            <v>0</v>
          </cell>
          <cell r="J58">
            <v>0</v>
          </cell>
          <cell r="K58">
            <v>57.7</v>
          </cell>
          <cell r="L58">
            <v>1096.4100000000001</v>
          </cell>
          <cell r="M58">
            <v>1650</v>
          </cell>
          <cell r="N58">
            <v>1715</v>
          </cell>
          <cell r="O58">
            <v>275292.09999999992</v>
          </cell>
          <cell r="P58">
            <v>276902.09999999992</v>
          </cell>
          <cell r="Q58">
            <v>275292.09999999992</v>
          </cell>
        </row>
        <row r="59">
          <cell r="A59" t="str">
            <v>1020 - St. Andrew the Apostle</v>
          </cell>
          <cell r="B59">
            <v>275292</v>
          </cell>
          <cell r="C59">
            <v>6184</v>
          </cell>
          <cell r="D59">
            <v>199854.66</v>
          </cell>
          <cell r="E59">
            <v>0</v>
          </cell>
          <cell r="F59">
            <v>0</v>
          </cell>
          <cell r="G59">
            <v>28858.14</v>
          </cell>
          <cell r="H59">
            <v>1817.86</v>
          </cell>
          <cell r="I59">
            <v>13643.5</v>
          </cell>
          <cell r="J59">
            <v>0</v>
          </cell>
          <cell r="K59">
            <v>0</v>
          </cell>
          <cell r="L59">
            <v>7774.46</v>
          </cell>
          <cell r="M59">
            <v>12000</v>
          </cell>
          <cell r="N59">
            <v>300</v>
          </cell>
          <cell r="O59">
            <v>270432.62</v>
          </cell>
          <cell r="P59">
            <v>275581.22999999992</v>
          </cell>
          <cell r="Q59">
            <v>270432.62</v>
          </cell>
        </row>
        <row r="60">
          <cell r="A60" t="str">
            <v>0650 - St. Joseph - St. Theresa's Parish</v>
          </cell>
          <cell r="B60">
            <v>15</v>
          </cell>
          <cell r="C60">
            <v>5031</v>
          </cell>
          <cell r="D60">
            <v>206781.88</v>
          </cell>
          <cell r="E60">
            <v>153</v>
          </cell>
          <cell r="F60">
            <v>2231.98</v>
          </cell>
          <cell r="G60">
            <v>51633.15</v>
          </cell>
          <cell r="H60">
            <v>836.26</v>
          </cell>
          <cell r="I60">
            <v>2898</v>
          </cell>
          <cell r="J60">
            <v>2898</v>
          </cell>
          <cell r="K60">
            <v>2.23</v>
          </cell>
          <cell r="L60">
            <v>799.16</v>
          </cell>
          <cell r="M60">
            <v>799.15966796875</v>
          </cell>
          <cell r="N60">
            <v>799.15966796875</v>
          </cell>
          <cell r="O60">
            <v>270381.65999999997</v>
          </cell>
          <cell r="P60">
            <v>274603.62</v>
          </cell>
          <cell r="Q60">
            <v>270381.65999999997</v>
          </cell>
        </row>
        <row r="61">
          <cell r="A61" t="str">
            <v>0220 - St. Stanislaus Parish</v>
          </cell>
          <cell r="B61">
            <v>11404.22</v>
          </cell>
          <cell r="C61">
            <v>6587.36</v>
          </cell>
          <cell r="D61">
            <v>121573.92</v>
          </cell>
          <cell r="E61">
            <v>32604.02</v>
          </cell>
          <cell r="F61">
            <v>4112.3100000000004</v>
          </cell>
          <cell r="G61">
            <v>13058.85</v>
          </cell>
          <cell r="H61">
            <v>0</v>
          </cell>
          <cell r="I61">
            <v>64385.84</v>
          </cell>
          <cell r="J61">
            <v>1539</v>
          </cell>
          <cell r="K61">
            <v>2.13</v>
          </cell>
          <cell r="L61">
            <v>10678.07</v>
          </cell>
          <cell r="M61">
            <v>3600</v>
          </cell>
          <cell r="N61">
            <v>3600</v>
          </cell>
          <cell r="O61">
            <v>269545.71999999997</v>
          </cell>
          <cell r="P61">
            <v>273181.65999999997</v>
          </cell>
          <cell r="Q61">
            <v>269545.71999999997</v>
          </cell>
        </row>
        <row r="62">
          <cell r="A62" t="str">
            <v>0730 - St. Nicholas of Myra</v>
          </cell>
          <cell r="B62">
            <v>28785</v>
          </cell>
          <cell r="C62">
            <v>5296.38</v>
          </cell>
          <cell r="D62">
            <v>165276.15</v>
          </cell>
          <cell r="E62">
            <v>8150.05</v>
          </cell>
          <cell r="F62">
            <v>2799.8</v>
          </cell>
          <cell r="G62">
            <v>33319.81</v>
          </cell>
          <cell r="H62">
            <v>2334.5500000000002</v>
          </cell>
          <cell r="I62">
            <v>21965.01</v>
          </cell>
          <cell r="J62">
            <v>21965</v>
          </cell>
          <cell r="K62">
            <v>19.170000000000002</v>
          </cell>
          <cell r="L62">
            <v>108.31</v>
          </cell>
          <cell r="M62">
            <v>950</v>
          </cell>
          <cell r="N62">
            <v>950</v>
          </cell>
          <cell r="O62">
            <v>269004.22999999992</v>
          </cell>
          <cell r="P62">
            <v>272545.71999999997</v>
          </cell>
          <cell r="Q62">
            <v>269004.22999999992</v>
          </cell>
        </row>
        <row r="63">
          <cell r="A63" t="str">
            <v>1100 - St. George Parish</v>
          </cell>
          <cell r="B63">
            <v>0</v>
          </cell>
          <cell r="C63">
            <v>4199</v>
          </cell>
          <cell r="D63">
            <v>168854</v>
          </cell>
          <cell r="E63">
            <v>21134.19</v>
          </cell>
          <cell r="F63">
            <v>5782</v>
          </cell>
          <cell r="G63">
            <v>3805</v>
          </cell>
          <cell r="H63">
            <v>3701.97</v>
          </cell>
          <cell r="I63">
            <v>0</v>
          </cell>
          <cell r="J63">
            <v>238</v>
          </cell>
          <cell r="K63">
            <v>18.11</v>
          </cell>
          <cell r="L63">
            <v>4732.97</v>
          </cell>
          <cell r="M63">
            <v>52476.04</v>
          </cell>
          <cell r="N63">
            <v>52476.03125</v>
          </cell>
          <cell r="O63">
            <v>264941.27999999997</v>
          </cell>
          <cell r="P63">
            <v>268183.2</v>
          </cell>
          <cell r="Q63">
            <v>264941.27999999997</v>
          </cell>
        </row>
        <row r="64">
          <cell r="A64" t="str">
            <v>0271 - St. Vincent de Paul Parish</v>
          </cell>
          <cell r="B64">
            <v>264941.25</v>
          </cell>
          <cell r="C64">
            <v>5027</v>
          </cell>
          <cell r="D64">
            <v>170040.93</v>
          </cell>
          <cell r="E64">
            <v>19041.95</v>
          </cell>
          <cell r="F64">
            <v>3926.3</v>
          </cell>
          <cell r="G64">
            <v>15212.6</v>
          </cell>
          <cell r="H64">
            <v>9640</v>
          </cell>
          <cell r="I64">
            <v>9640</v>
          </cell>
          <cell r="J64">
            <v>23444.67</v>
          </cell>
          <cell r="K64">
            <v>9.4499999999999993</v>
          </cell>
          <cell r="L64">
            <v>16994.3</v>
          </cell>
          <cell r="M64">
            <v>1225</v>
          </cell>
          <cell r="N64">
            <v>140</v>
          </cell>
          <cell r="O64">
            <v>264702.2</v>
          </cell>
          <cell r="P64">
            <v>264941.27999999997</v>
          </cell>
          <cell r="Q64">
            <v>264702.2</v>
          </cell>
        </row>
        <row r="65">
          <cell r="A65" t="str">
            <v>0200 - Good Shepherd Parish</v>
          </cell>
          <cell r="B65">
            <v>264702</v>
          </cell>
          <cell r="C65">
            <v>2482</v>
          </cell>
          <cell r="D65">
            <v>167865.91</v>
          </cell>
          <cell r="E65">
            <v>877</v>
          </cell>
          <cell r="F65">
            <v>5934</v>
          </cell>
          <cell r="G65">
            <v>10329</v>
          </cell>
          <cell r="H65">
            <v>25566.52</v>
          </cell>
          <cell r="I65">
            <v>25566.515625</v>
          </cell>
          <cell r="J65">
            <v>40961.39</v>
          </cell>
          <cell r="K65">
            <v>11.94</v>
          </cell>
          <cell r="L65">
            <v>2995.29</v>
          </cell>
          <cell r="M65">
            <v>2000</v>
          </cell>
          <cell r="N65">
            <v>1120</v>
          </cell>
          <cell r="O65">
            <v>260143.05000000002</v>
          </cell>
          <cell r="P65">
            <v>260993.05000000002</v>
          </cell>
          <cell r="Q65">
            <v>260143.05000000002</v>
          </cell>
        </row>
        <row r="66">
          <cell r="A66" t="str">
            <v>0130 - St. Anthony of Padua Parish</v>
          </cell>
          <cell r="B66">
            <v>0</v>
          </cell>
          <cell r="C66">
            <v>2581</v>
          </cell>
          <cell r="D66">
            <v>229371.73</v>
          </cell>
          <cell r="E66">
            <v>106.9</v>
          </cell>
          <cell r="F66">
            <v>8871.0499999999993</v>
          </cell>
          <cell r="G66">
            <v>10646</v>
          </cell>
          <cell r="H66">
            <v>1450</v>
          </cell>
          <cell r="I66">
            <v>3973</v>
          </cell>
          <cell r="J66">
            <v>1153</v>
          </cell>
          <cell r="K66">
            <v>1153</v>
          </cell>
          <cell r="L66">
            <v>1153</v>
          </cell>
          <cell r="M66">
            <v>1153</v>
          </cell>
          <cell r="N66">
            <v>1153</v>
          </cell>
          <cell r="O66">
            <v>258152.68</v>
          </cell>
          <cell r="P66">
            <v>258152.68</v>
          </cell>
          <cell r="Q66">
            <v>258152.68</v>
          </cell>
        </row>
        <row r="67">
          <cell r="A67" t="str">
            <v>0710 - St. Mary's Parish</v>
          </cell>
          <cell r="B67">
            <v>452</v>
          </cell>
          <cell r="C67">
            <v>11648</v>
          </cell>
          <cell r="D67">
            <v>220721</v>
          </cell>
          <cell r="E67">
            <v>1910</v>
          </cell>
          <cell r="F67">
            <v>1910</v>
          </cell>
          <cell r="G67">
            <v>2692</v>
          </cell>
          <cell r="H67">
            <v>12306</v>
          </cell>
          <cell r="I67">
            <v>100</v>
          </cell>
          <cell r="J67">
            <v>100</v>
          </cell>
          <cell r="K67">
            <v>182.01</v>
          </cell>
          <cell r="L67">
            <v>64.08</v>
          </cell>
          <cell r="M67">
            <v>64.0799560546875</v>
          </cell>
          <cell r="N67">
            <v>64.0799560546875</v>
          </cell>
          <cell r="O67">
            <v>250075.09</v>
          </cell>
          <cell r="P67">
            <v>254918.53</v>
          </cell>
          <cell r="Q67">
            <v>250075.09</v>
          </cell>
        </row>
        <row r="68">
          <cell r="A68" t="str">
            <v>0510 - Holy Name of the Sacred Heart of Jesus Parish</v>
          </cell>
          <cell r="B68">
            <v>4560</v>
          </cell>
          <cell r="C68">
            <v>6903</v>
          </cell>
          <cell r="D68">
            <v>171452.41</v>
          </cell>
          <cell r="E68">
            <v>0</v>
          </cell>
          <cell r="F68">
            <v>0</v>
          </cell>
          <cell r="G68">
            <v>16298</v>
          </cell>
          <cell r="H68">
            <v>646.72</v>
          </cell>
          <cell r="I68">
            <v>28362.65</v>
          </cell>
          <cell r="J68">
            <v>4350</v>
          </cell>
          <cell r="K68">
            <v>6</v>
          </cell>
          <cell r="L68">
            <v>16749.75</v>
          </cell>
          <cell r="M68">
            <v>250</v>
          </cell>
          <cell r="N68">
            <v>250</v>
          </cell>
          <cell r="O68">
            <v>249578.53</v>
          </cell>
          <cell r="P68">
            <v>250075.09</v>
          </cell>
          <cell r="Q68">
            <v>249578.53</v>
          </cell>
        </row>
        <row r="69">
          <cell r="A69" t="str">
            <v>0630 - Our Lady of Guadalupe at St. James</v>
          </cell>
          <cell r="B69">
            <v>160</v>
          </cell>
          <cell r="C69">
            <v>3242</v>
          </cell>
          <cell r="D69">
            <v>157110</v>
          </cell>
          <cell r="E69">
            <v>3076.04</v>
          </cell>
          <cell r="F69">
            <v>1242</v>
          </cell>
          <cell r="G69">
            <v>43055</v>
          </cell>
          <cell r="H69">
            <v>3476.93</v>
          </cell>
          <cell r="I69">
            <v>1707</v>
          </cell>
          <cell r="J69">
            <v>1707</v>
          </cell>
          <cell r="K69">
            <v>53.24</v>
          </cell>
          <cell r="L69">
            <v>22007.27</v>
          </cell>
          <cell r="M69">
            <v>0</v>
          </cell>
          <cell r="N69">
            <v>2607</v>
          </cell>
          <cell r="O69">
            <v>237736.47999999998</v>
          </cell>
          <cell r="P69">
            <v>241916.47999999998</v>
          </cell>
          <cell r="Q69">
            <v>237736.47999999998</v>
          </cell>
        </row>
        <row r="70">
          <cell r="A70" t="str">
            <v>0950 - St. Francis of Assisi</v>
          </cell>
          <cell r="B70">
            <v>309</v>
          </cell>
          <cell r="C70">
            <v>4135</v>
          </cell>
          <cell r="D70">
            <v>193227.37</v>
          </cell>
          <cell r="E70">
            <v>5000</v>
          </cell>
          <cell r="F70">
            <v>4348</v>
          </cell>
          <cell r="G70">
            <v>4295</v>
          </cell>
          <cell r="H70">
            <v>2152.14</v>
          </cell>
          <cell r="I70">
            <v>4035.2</v>
          </cell>
          <cell r="J70">
            <v>2078</v>
          </cell>
          <cell r="K70">
            <v>21.54</v>
          </cell>
          <cell r="L70">
            <v>4540.4799999999996</v>
          </cell>
          <cell r="M70">
            <v>4540.4765625</v>
          </cell>
          <cell r="N70">
            <v>150</v>
          </cell>
          <cell r="O70">
            <v>224291.73000000004</v>
          </cell>
          <cell r="P70">
            <v>233016.73000000004</v>
          </cell>
          <cell r="Q70">
            <v>224291.73000000004</v>
          </cell>
        </row>
        <row r="71">
          <cell r="A71" t="str">
            <v>0670 - St. Lawrence Parish</v>
          </cell>
          <cell r="B71">
            <v>24375</v>
          </cell>
          <cell r="C71">
            <v>4104</v>
          </cell>
          <cell r="D71">
            <v>162958.03</v>
          </cell>
          <cell r="E71">
            <v>8082.41</v>
          </cell>
          <cell r="F71">
            <v>4502.5</v>
          </cell>
          <cell r="G71">
            <v>4502.5</v>
          </cell>
          <cell r="H71">
            <v>547.71</v>
          </cell>
          <cell r="I71">
            <v>4667</v>
          </cell>
          <cell r="J71">
            <v>230</v>
          </cell>
          <cell r="K71">
            <v>2660.59</v>
          </cell>
          <cell r="L71">
            <v>4147.93</v>
          </cell>
          <cell r="M71">
            <v>4147.9296875</v>
          </cell>
          <cell r="N71">
            <v>4147.9296875</v>
          </cell>
          <cell r="O71">
            <v>216275.16999999998</v>
          </cell>
          <cell r="P71">
            <v>228709.16999999998</v>
          </cell>
          <cell r="Q71">
            <v>216275.16999999998</v>
          </cell>
        </row>
        <row r="72">
          <cell r="A72" t="str">
            <v>1090 - Our Lady of Grace Parish</v>
          </cell>
          <cell r="B72">
            <v>216275.125</v>
          </cell>
          <cell r="C72">
            <v>216275.125</v>
          </cell>
          <cell r="D72">
            <v>137789.04</v>
          </cell>
          <cell r="E72">
            <v>10766</v>
          </cell>
          <cell r="F72">
            <v>1230.44</v>
          </cell>
          <cell r="G72">
            <v>2934</v>
          </cell>
          <cell r="H72">
            <v>13401.08</v>
          </cell>
          <cell r="I72">
            <v>44000</v>
          </cell>
          <cell r="J72">
            <v>44000</v>
          </cell>
          <cell r="K72">
            <v>3.81</v>
          </cell>
          <cell r="L72">
            <v>3.8099994659423828</v>
          </cell>
          <cell r="M72">
            <v>3.8099994659423828</v>
          </cell>
          <cell r="N72">
            <v>2900</v>
          </cell>
          <cell r="O72">
            <v>213024.37</v>
          </cell>
          <cell r="P72">
            <v>211839.37</v>
          </cell>
          <cell r="Q72">
            <v>213024.37</v>
          </cell>
        </row>
        <row r="73">
          <cell r="A73" t="str">
            <v>0810 - St. Peter the Apostle Parish</v>
          </cell>
          <cell r="B73">
            <v>213024.25</v>
          </cell>
          <cell r="C73">
            <v>0</v>
          </cell>
          <cell r="D73">
            <v>117234.5</v>
          </cell>
          <cell r="E73">
            <v>670.5</v>
          </cell>
          <cell r="F73">
            <v>3330</v>
          </cell>
          <cell r="G73">
            <v>25397</v>
          </cell>
          <cell r="H73">
            <v>40824.11</v>
          </cell>
          <cell r="I73">
            <v>40824.09375</v>
          </cell>
          <cell r="J73">
            <v>40824.09375</v>
          </cell>
          <cell r="K73">
            <v>4822.3100000000004</v>
          </cell>
          <cell r="L73">
            <v>2031.2</v>
          </cell>
          <cell r="M73">
            <v>7200</v>
          </cell>
          <cell r="N73">
            <v>7200</v>
          </cell>
          <cell r="O73">
            <v>201509.62</v>
          </cell>
          <cell r="P73">
            <v>203970.22</v>
          </cell>
          <cell r="Q73">
            <v>201509.62</v>
          </cell>
        </row>
        <row r="74">
          <cell r="A74" t="str">
            <v>1070 - Our Lady of Lourdes Parish</v>
          </cell>
          <cell r="B74">
            <v>201509.5</v>
          </cell>
          <cell r="C74">
            <v>3439</v>
          </cell>
          <cell r="D74">
            <v>173499.94</v>
          </cell>
          <cell r="E74">
            <v>9444</v>
          </cell>
          <cell r="F74">
            <v>9444</v>
          </cell>
          <cell r="G74">
            <v>652</v>
          </cell>
          <cell r="H74">
            <v>11856</v>
          </cell>
          <cell r="I74">
            <v>11856</v>
          </cell>
          <cell r="J74">
            <v>11856</v>
          </cell>
          <cell r="K74">
            <v>429.71</v>
          </cell>
          <cell r="L74">
            <v>429.7099609375</v>
          </cell>
          <cell r="M74">
            <v>429.7099609375</v>
          </cell>
          <cell r="N74">
            <v>429.7099609375</v>
          </cell>
          <cell r="O74">
            <v>199320.65</v>
          </cell>
          <cell r="P74">
            <v>201509.62</v>
          </cell>
          <cell r="Q74">
            <v>199320.65</v>
          </cell>
        </row>
        <row r="75">
          <cell r="A75" t="str">
            <v>0930 - St. Dominic's Parish</v>
          </cell>
          <cell r="B75">
            <v>199320.625</v>
          </cell>
          <cell r="C75">
            <v>4410</v>
          </cell>
          <cell r="D75">
            <v>182069</v>
          </cell>
          <cell r="E75">
            <v>1488</v>
          </cell>
          <cell r="F75">
            <v>6367</v>
          </cell>
          <cell r="G75">
            <v>891</v>
          </cell>
          <cell r="H75">
            <v>0</v>
          </cell>
          <cell r="I75">
            <v>0</v>
          </cell>
          <cell r="J75">
            <v>1781</v>
          </cell>
          <cell r="K75">
            <v>577.92999999999995</v>
          </cell>
          <cell r="L75">
            <v>1514.29</v>
          </cell>
          <cell r="M75">
            <v>1514.2890625</v>
          </cell>
          <cell r="N75">
            <v>1514.2890625</v>
          </cell>
          <cell r="O75">
            <v>199098.22</v>
          </cell>
          <cell r="P75">
            <v>200803.84</v>
          </cell>
          <cell r="Q75">
            <v>199098.22</v>
          </cell>
        </row>
        <row r="76">
          <cell r="A76" t="str">
            <v>0870 - St. Patrick's Parish</v>
          </cell>
          <cell r="B76">
            <v>4309</v>
          </cell>
          <cell r="C76">
            <v>3836</v>
          </cell>
          <cell r="D76">
            <v>136305</v>
          </cell>
          <cell r="E76">
            <v>7469</v>
          </cell>
          <cell r="F76">
            <v>3571</v>
          </cell>
          <cell r="G76">
            <v>25786</v>
          </cell>
          <cell r="H76">
            <v>2800</v>
          </cell>
          <cell r="I76">
            <v>11500</v>
          </cell>
          <cell r="J76">
            <v>0</v>
          </cell>
          <cell r="K76">
            <v>0</v>
          </cell>
          <cell r="L76">
            <v>1477.84</v>
          </cell>
          <cell r="M76">
            <v>1477.83984375</v>
          </cell>
          <cell r="N76">
            <v>1550</v>
          </cell>
          <cell r="O76">
            <v>198603.84</v>
          </cell>
          <cell r="P76">
            <v>199320.65</v>
          </cell>
          <cell r="Q76">
            <v>198603.84</v>
          </cell>
        </row>
        <row r="77">
          <cell r="A77" t="str">
            <v>0520 - Our Lady of the Assumption Parish</v>
          </cell>
          <cell r="B77">
            <v>17210</v>
          </cell>
          <cell r="C77">
            <v>1843.95</v>
          </cell>
          <cell r="D77">
            <v>125019.73</v>
          </cell>
          <cell r="E77">
            <v>5168.05</v>
          </cell>
          <cell r="F77">
            <v>1141.06</v>
          </cell>
          <cell r="G77">
            <v>70</v>
          </cell>
          <cell r="H77">
            <v>22562.87</v>
          </cell>
          <cell r="I77">
            <v>10148</v>
          </cell>
          <cell r="J77">
            <v>5136.0600000000004</v>
          </cell>
          <cell r="K77">
            <v>5136.05859375</v>
          </cell>
          <cell r="L77">
            <v>0</v>
          </cell>
          <cell r="M77">
            <v>475</v>
          </cell>
          <cell r="N77">
            <v>3912</v>
          </cell>
          <cell r="O77">
            <v>192686.71999999997</v>
          </cell>
          <cell r="P77">
            <v>199010.55</v>
          </cell>
          <cell r="Q77">
            <v>192686.71999999997</v>
          </cell>
        </row>
        <row r="78">
          <cell r="A78" t="str">
            <v>0880 - St. Thomas More Parish</v>
          </cell>
          <cell r="B78">
            <v>36752</v>
          </cell>
          <cell r="C78">
            <v>4239.5</v>
          </cell>
          <cell r="D78">
            <v>126817.99</v>
          </cell>
          <cell r="E78">
            <v>4</v>
          </cell>
          <cell r="F78">
            <v>4381.96</v>
          </cell>
          <cell r="G78">
            <v>6564.05</v>
          </cell>
          <cell r="H78">
            <v>6017</v>
          </cell>
          <cell r="I78">
            <v>6017</v>
          </cell>
          <cell r="J78">
            <v>3294</v>
          </cell>
          <cell r="K78">
            <v>182.1</v>
          </cell>
          <cell r="L78">
            <v>2302.9499999999998</v>
          </cell>
          <cell r="M78">
            <v>2302.94921875</v>
          </cell>
          <cell r="N78">
            <v>300</v>
          </cell>
          <cell r="O78">
            <v>190855.55</v>
          </cell>
          <cell r="P78">
            <v>193325.71999999997</v>
          </cell>
          <cell r="Q78">
            <v>190855.55</v>
          </cell>
        </row>
        <row r="79">
          <cell r="A79" t="str">
            <v>0560 - Our Lady of Perpetual Help Parish</v>
          </cell>
          <cell r="B79">
            <v>2639</v>
          </cell>
          <cell r="C79">
            <v>2515</v>
          </cell>
          <cell r="D79">
            <v>40952</v>
          </cell>
          <cell r="E79">
            <v>2300</v>
          </cell>
          <cell r="F79">
            <v>1396</v>
          </cell>
          <cell r="G79">
            <v>16525</v>
          </cell>
          <cell r="H79">
            <v>1682.04</v>
          </cell>
          <cell r="I79">
            <v>96637.24</v>
          </cell>
          <cell r="J79">
            <v>0</v>
          </cell>
          <cell r="K79">
            <v>3259.64</v>
          </cell>
          <cell r="L79">
            <v>15070.8</v>
          </cell>
          <cell r="M79">
            <v>15070.796875</v>
          </cell>
          <cell r="N79">
            <v>4050</v>
          </cell>
          <cell r="O79">
            <v>187026.72</v>
          </cell>
          <cell r="P79">
            <v>184144.72</v>
          </cell>
          <cell r="Q79">
            <v>187026.72</v>
          </cell>
        </row>
        <row r="80">
          <cell r="A80" t="str">
            <v>0990 - Annunciation of the Lord Parish</v>
          </cell>
          <cell r="B80">
            <v>0</v>
          </cell>
          <cell r="C80">
            <v>0</v>
          </cell>
          <cell r="D80">
            <v>164285.5</v>
          </cell>
          <cell r="E80">
            <v>5984.56</v>
          </cell>
          <cell r="F80">
            <v>2254</v>
          </cell>
          <cell r="G80">
            <v>0</v>
          </cell>
          <cell r="H80">
            <v>0</v>
          </cell>
          <cell r="I80">
            <v>0</v>
          </cell>
          <cell r="J80">
            <v>3561</v>
          </cell>
          <cell r="K80">
            <v>36.32</v>
          </cell>
          <cell r="L80">
            <v>73.69</v>
          </cell>
          <cell r="M80">
            <v>1681</v>
          </cell>
          <cell r="N80">
            <v>175</v>
          </cell>
          <cell r="O80">
            <v>178051.07</v>
          </cell>
          <cell r="P80">
            <v>177951.07</v>
          </cell>
          <cell r="Q80">
            <v>178051.07</v>
          </cell>
        </row>
        <row r="81">
          <cell r="A81" t="str">
            <v>0530 - Our Lady of Fatima Parish</v>
          </cell>
          <cell r="B81">
            <v>12830</v>
          </cell>
          <cell r="C81">
            <v>2761</v>
          </cell>
          <cell r="D81">
            <v>128263.52</v>
          </cell>
          <cell r="E81">
            <v>2469.46</v>
          </cell>
          <cell r="F81">
            <v>1447.05</v>
          </cell>
          <cell r="G81">
            <v>14129.07</v>
          </cell>
          <cell r="H81">
            <v>461</v>
          </cell>
          <cell r="I81">
            <v>1895.29</v>
          </cell>
          <cell r="J81">
            <v>1895.2890625</v>
          </cell>
          <cell r="K81">
            <v>0</v>
          </cell>
          <cell r="L81">
            <v>1774.48</v>
          </cell>
          <cell r="M81">
            <v>0</v>
          </cell>
          <cell r="N81">
            <v>0</v>
          </cell>
          <cell r="O81">
            <v>166030.87000000002</v>
          </cell>
          <cell r="P81">
            <v>168930.87000000002</v>
          </cell>
          <cell r="Q81">
            <v>166030.87000000002</v>
          </cell>
        </row>
        <row r="82">
          <cell r="A82" t="str">
            <v>0470 - St. Rita's Parish</v>
          </cell>
          <cell r="B82">
            <v>0</v>
          </cell>
          <cell r="C82">
            <v>6881</v>
          </cell>
          <cell r="D82">
            <v>106551.3</v>
          </cell>
          <cell r="E82">
            <v>15968.07</v>
          </cell>
          <cell r="F82">
            <v>0</v>
          </cell>
          <cell r="G82">
            <v>4701</v>
          </cell>
          <cell r="H82">
            <v>27670.7</v>
          </cell>
          <cell r="I82">
            <v>27670.6875</v>
          </cell>
          <cell r="J82">
            <v>27670.6875</v>
          </cell>
          <cell r="K82">
            <v>632.46</v>
          </cell>
          <cell r="L82">
            <v>673.02</v>
          </cell>
          <cell r="M82">
            <v>673.01953125</v>
          </cell>
          <cell r="N82">
            <v>673.01953125</v>
          </cell>
          <cell r="O82">
            <v>163077.54999999999</v>
          </cell>
          <cell r="P82">
            <v>163077.54999999999</v>
          </cell>
          <cell r="Q82">
            <v>163077.54999999999</v>
          </cell>
        </row>
        <row r="83">
          <cell r="A83" t="str">
            <v>0160 - St. Joseph's Parish</v>
          </cell>
          <cell r="B83">
            <v>14466</v>
          </cell>
          <cell r="C83">
            <v>2706</v>
          </cell>
          <cell r="D83">
            <v>119983.25</v>
          </cell>
          <cell r="E83">
            <v>5</v>
          </cell>
          <cell r="F83">
            <v>695</v>
          </cell>
          <cell r="G83">
            <v>10894</v>
          </cell>
          <cell r="H83">
            <v>0</v>
          </cell>
          <cell r="I83">
            <v>0</v>
          </cell>
          <cell r="J83">
            <v>4087</v>
          </cell>
          <cell r="K83">
            <v>0.51</v>
          </cell>
          <cell r="L83">
            <v>7024.3</v>
          </cell>
          <cell r="M83">
            <v>125</v>
          </cell>
          <cell r="N83">
            <v>900</v>
          </cell>
          <cell r="O83">
            <v>160886.06</v>
          </cell>
          <cell r="P83">
            <v>160911.06</v>
          </cell>
          <cell r="Q83">
            <v>160886.06</v>
          </cell>
        </row>
        <row r="84">
          <cell r="A84" t="str">
            <v>0440 - St. Patrick's Parish</v>
          </cell>
          <cell r="B84">
            <v>26750</v>
          </cell>
          <cell r="C84">
            <v>0</v>
          </cell>
          <cell r="D84">
            <v>126890.5</v>
          </cell>
          <cell r="E84">
            <v>75.2</v>
          </cell>
          <cell r="F84">
            <v>454</v>
          </cell>
          <cell r="G84">
            <v>0</v>
          </cell>
          <cell r="H84">
            <v>1638.36</v>
          </cell>
          <cell r="I84">
            <v>1638.359375</v>
          </cell>
          <cell r="J84">
            <v>0</v>
          </cell>
          <cell r="K84">
            <v>0</v>
          </cell>
          <cell r="L84">
            <v>0</v>
          </cell>
          <cell r="M84">
            <v>1800</v>
          </cell>
          <cell r="N84">
            <v>0</v>
          </cell>
          <cell r="O84">
            <v>157608.06</v>
          </cell>
          <cell r="P84">
            <v>159068.06</v>
          </cell>
          <cell r="Q84">
            <v>157608.06</v>
          </cell>
        </row>
        <row r="85">
          <cell r="A85" t="str">
            <v>0240 - Santo Christo Parish</v>
          </cell>
          <cell r="B85">
            <v>404</v>
          </cell>
          <cell r="C85">
            <v>0</v>
          </cell>
          <cell r="D85">
            <v>66658</v>
          </cell>
          <cell r="E85">
            <v>1450</v>
          </cell>
          <cell r="F85">
            <v>4942</v>
          </cell>
          <cell r="G85">
            <v>7559</v>
          </cell>
          <cell r="H85">
            <v>6229.96</v>
          </cell>
          <cell r="I85">
            <v>0</v>
          </cell>
          <cell r="J85">
            <v>49900</v>
          </cell>
          <cell r="K85">
            <v>3.43</v>
          </cell>
          <cell r="L85">
            <v>3.4299983978271484</v>
          </cell>
          <cell r="M85">
            <v>800</v>
          </cell>
          <cell r="N85">
            <v>800</v>
          </cell>
          <cell r="O85">
            <v>137946.39000000001</v>
          </cell>
          <cell r="P85">
            <v>137946.39000000001</v>
          </cell>
          <cell r="Q85">
            <v>137946.39000000001</v>
          </cell>
        </row>
        <row r="86">
          <cell r="A86" t="str">
            <v>0451 - Sacred Heart Mission</v>
          </cell>
          <cell r="B86">
            <v>137946.375</v>
          </cell>
          <cell r="C86">
            <v>2783</v>
          </cell>
          <cell r="D86">
            <v>110593.2</v>
          </cell>
          <cell r="E86">
            <v>5694</v>
          </cell>
          <cell r="F86">
            <v>5694</v>
          </cell>
          <cell r="G86">
            <v>5694</v>
          </cell>
          <cell r="H86">
            <v>5694</v>
          </cell>
          <cell r="I86">
            <v>5694</v>
          </cell>
          <cell r="J86">
            <v>5694</v>
          </cell>
          <cell r="K86">
            <v>254.59</v>
          </cell>
          <cell r="L86">
            <v>230.3</v>
          </cell>
          <cell r="M86">
            <v>230.2999267578125</v>
          </cell>
          <cell r="N86">
            <v>230.2999267578125</v>
          </cell>
          <cell r="O86">
            <v>119555.09</v>
          </cell>
          <cell r="P86">
            <v>119555.09</v>
          </cell>
          <cell r="Q86">
            <v>119555.09</v>
          </cell>
        </row>
        <row r="87">
          <cell r="A87" t="str">
            <v>0351 - Our Lady of Hope Mission Parish</v>
          </cell>
          <cell r="B87">
            <v>119555.0625</v>
          </cell>
          <cell r="C87">
            <v>2364</v>
          </cell>
          <cell r="D87">
            <v>69825</v>
          </cell>
          <cell r="E87">
            <v>704</v>
          </cell>
          <cell r="F87">
            <v>8435</v>
          </cell>
          <cell r="G87">
            <v>7298</v>
          </cell>
          <cell r="H87">
            <v>10735</v>
          </cell>
          <cell r="I87">
            <v>10735</v>
          </cell>
          <cell r="J87">
            <v>10735</v>
          </cell>
          <cell r="K87">
            <v>10735</v>
          </cell>
          <cell r="L87">
            <v>1224.8800000000001</v>
          </cell>
          <cell r="M87">
            <v>535</v>
          </cell>
          <cell r="N87">
            <v>535</v>
          </cell>
          <cell r="O87">
            <v>101120.88</v>
          </cell>
          <cell r="P87">
            <v>101120.88</v>
          </cell>
          <cell r="Q87">
            <v>101120.88</v>
          </cell>
        </row>
        <row r="88">
          <cell r="A88" t="str">
            <v>0610 - St. Franics of Assisi Parish</v>
          </cell>
          <cell r="B88">
            <v>21365</v>
          </cell>
          <cell r="C88">
            <v>1964.24</v>
          </cell>
          <cell r="D88">
            <v>68711</v>
          </cell>
          <cell r="E88">
            <v>0</v>
          </cell>
          <cell r="F88">
            <v>0</v>
          </cell>
          <cell r="G88">
            <v>3305.54</v>
          </cell>
          <cell r="H88">
            <v>2.83</v>
          </cell>
          <cell r="I88">
            <v>2.8299999237060547</v>
          </cell>
          <cell r="J88">
            <v>2.8299999237060547</v>
          </cell>
          <cell r="K88">
            <v>5.13</v>
          </cell>
          <cell r="L88">
            <v>2155.21</v>
          </cell>
          <cell r="M88">
            <v>2155.208984375</v>
          </cell>
          <cell r="N88">
            <v>2155.208984375</v>
          </cell>
          <cell r="O88">
            <v>97508.950000000012</v>
          </cell>
          <cell r="P88">
            <v>99408.950000000012</v>
          </cell>
          <cell r="Q88">
            <v>97508.950000000012</v>
          </cell>
        </row>
        <row r="89">
          <cell r="A89" t="str">
            <v>1081 - Our Lady of the Annunciation Mission</v>
          </cell>
          <cell r="B89">
            <v>97508.9375</v>
          </cell>
          <cell r="C89">
            <v>97508.9375</v>
          </cell>
          <cell r="D89">
            <v>93818.46</v>
          </cell>
          <cell r="E89">
            <v>93818.4375</v>
          </cell>
          <cell r="F89">
            <v>93818.4375</v>
          </cell>
          <cell r="G89">
            <v>93818.4375</v>
          </cell>
          <cell r="H89">
            <v>93818.4375</v>
          </cell>
          <cell r="I89">
            <v>93818.4375</v>
          </cell>
          <cell r="J89">
            <v>93818.4375</v>
          </cell>
          <cell r="K89">
            <v>93818.4375</v>
          </cell>
          <cell r="L89">
            <v>1727.83</v>
          </cell>
          <cell r="M89">
            <v>1727.8291015625</v>
          </cell>
          <cell r="N89">
            <v>1727.8291015625</v>
          </cell>
          <cell r="O89">
            <v>95546.290000000008</v>
          </cell>
          <cell r="P89">
            <v>95546.290000000008</v>
          </cell>
          <cell r="Q89">
            <v>95546.290000000008</v>
          </cell>
        </row>
        <row r="90">
          <cell r="A90" t="str">
            <v>0341 - St. Mary, Star of the Sea Mission Parish</v>
          </cell>
          <cell r="B90">
            <v>3329</v>
          </cell>
          <cell r="C90">
            <v>1529</v>
          </cell>
          <cell r="D90">
            <v>52161</v>
          </cell>
          <cell r="E90">
            <v>7726.42</v>
          </cell>
          <cell r="F90">
            <v>817</v>
          </cell>
          <cell r="G90">
            <v>4517.99</v>
          </cell>
          <cell r="H90">
            <v>452</v>
          </cell>
          <cell r="I90">
            <v>0</v>
          </cell>
          <cell r="J90">
            <v>0</v>
          </cell>
          <cell r="K90">
            <v>7.49</v>
          </cell>
          <cell r="L90">
            <v>7.4899978637695313</v>
          </cell>
          <cell r="M90">
            <v>7.4899978637695313</v>
          </cell>
          <cell r="N90">
            <v>7.4899978637695313</v>
          </cell>
          <cell r="O90">
            <v>70539.900000000009</v>
          </cell>
          <cell r="P90">
            <v>70539.900000000009</v>
          </cell>
          <cell r="Q90">
            <v>70539.900000000009</v>
          </cell>
        </row>
        <row r="91">
          <cell r="A91" t="str">
            <v>0361 - Our Lady of Grace Mission Parish</v>
          </cell>
          <cell r="B91">
            <v>70539.875</v>
          </cell>
          <cell r="C91">
            <v>70539.875</v>
          </cell>
          <cell r="D91">
            <v>17429</v>
          </cell>
          <cell r="E91">
            <v>17429</v>
          </cell>
          <cell r="F91">
            <v>17429</v>
          </cell>
          <cell r="G91">
            <v>17429</v>
          </cell>
          <cell r="H91">
            <v>0</v>
          </cell>
          <cell r="I91">
            <v>0</v>
          </cell>
          <cell r="J91">
            <v>0</v>
          </cell>
          <cell r="K91">
            <v>2.97</v>
          </cell>
          <cell r="L91">
            <v>5889.08</v>
          </cell>
          <cell r="M91">
            <v>5889.078125</v>
          </cell>
          <cell r="N91">
            <v>5889.078125</v>
          </cell>
          <cell r="O91">
            <v>23321.050000000003</v>
          </cell>
          <cell r="P91">
            <v>23321.050000000003</v>
          </cell>
          <cell r="Q91">
            <v>23321.050000000003</v>
          </cell>
        </row>
        <row r="92">
          <cell r="A92" t="str">
            <v>0660 - St. Kilian's Parish</v>
          </cell>
          <cell r="B92">
            <v>0</v>
          </cell>
          <cell r="C92">
            <v>0</v>
          </cell>
          <cell r="D92">
            <v>7631</v>
          </cell>
          <cell r="E92">
            <v>20</v>
          </cell>
          <cell r="F92">
            <v>200</v>
          </cell>
          <cell r="G92">
            <v>2366</v>
          </cell>
          <cell r="H92">
            <v>1600</v>
          </cell>
          <cell r="I92">
            <v>525</v>
          </cell>
          <cell r="J92">
            <v>525</v>
          </cell>
          <cell r="K92">
            <v>525</v>
          </cell>
          <cell r="L92">
            <v>219.38</v>
          </cell>
          <cell r="M92">
            <v>600</v>
          </cell>
          <cell r="N92">
            <v>600</v>
          </cell>
          <cell r="O92">
            <v>13161.38</v>
          </cell>
          <cell r="P92">
            <v>13161.38</v>
          </cell>
          <cell r="Q92">
            <v>13161.38</v>
          </cell>
        </row>
        <row r="93">
          <cell r="A93" t="str">
            <v>1120 - St. Joseph's Parish</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row>
        <row r="94">
          <cell r="A94" t="str">
            <v>0960 - Holy Rosary Parish</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row>
        <row r="95">
          <cell r="A95" t="str">
            <v>0110 - Sacred Heart Parish</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row>
        <row r="96">
          <cell r="A96" t="str">
            <v>Grand Total</v>
          </cell>
          <cell r="B96">
            <v>1732438.28</v>
          </cell>
          <cell r="C96">
            <v>798482.07</v>
          </cell>
          <cell r="D96">
            <v>22541110.410000008</v>
          </cell>
          <cell r="E96">
            <v>594416.32999999996</v>
          </cell>
          <cell r="F96">
            <v>459584.79999999993</v>
          </cell>
          <cell r="G96">
            <v>1223616.54</v>
          </cell>
          <cell r="H96">
            <v>772122.60999999987</v>
          </cell>
          <cell r="I96">
            <v>972317.7799999998</v>
          </cell>
          <cell r="J96">
            <v>535627.10999999987</v>
          </cell>
          <cell r="K96">
            <v>51404.75</v>
          </cell>
          <cell r="L96">
            <v>843241.23999999987</v>
          </cell>
          <cell r="M96">
            <v>647873.8600000001</v>
          </cell>
          <cell r="N96">
            <v>145265.74</v>
          </cell>
          <cell r="O96">
            <v>31317501.520000003</v>
          </cell>
          <cell r="P96">
            <v>31489924.859999996</v>
          </cell>
          <cell r="Q96">
            <v>30243648.43999999</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pageSetUpPr fitToPage="1"/>
  </sheetPr>
  <dimension ref="A1:J277"/>
  <sheetViews>
    <sheetView tabSelected="1" zoomScale="90" zoomScaleNormal="90" workbookViewId="0">
      <selection activeCell="D3" sqref="D3"/>
    </sheetView>
  </sheetViews>
  <sheetFormatPr defaultRowHeight="14.45" customHeight="1" outlineLevelRow="1" outlineLevelCol="1" x14ac:dyDescent="0.25"/>
  <cols>
    <col min="1" max="1" width="1.5703125" customWidth="1" outlineLevel="1"/>
    <col min="2" max="2" width="17" style="11" customWidth="1"/>
    <col min="3" max="3" width="1.5703125" style="11" customWidth="1"/>
    <col min="4" max="4" width="44.85546875" style="11" customWidth="1"/>
    <col min="5" max="5" width="1.5703125" customWidth="1"/>
    <col min="6" max="6" width="12.5703125" customWidth="1"/>
    <col min="7" max="7" width="1.5703125" customWidth="1"/>
    <col min="8" max="8" width="12.5703125" customWidth="1"/>
    <col min="9" max="9" width="1.5703125" customWidth="1"/>
    <col min="10" max="10" width="12.5703125" customWidth="1"/>
  </cols>
  <sheetData>
    <row r="1" spans="2:10" s="2" customFormat="1" ht="14.45" customHeight="1" x14ac:dyDescent="0.25">
      <c r="B1" s="2" t="s">
        <v>0</v>
      </c>
      <c r="C1" s="10"/>
      <c r="D1" s="10"/>
    </row>
    <row r="2" spans="2:10" s="2" customFormat="1" ht="14.45" customHeight="1" x14ac:dyDescent="0.25">
      <c r="B2" s="2" t="s">
        <v>364</v>
      </c>
      <c r="C2" s="10"/>
      <c r="D2" s="10"/>
    </row>
    <row r="4" spans="2:10" ht="14.45" customHeight="1" x14ac:dyDescent="0.25">
      <c r="F4" s="24" t="s">
        <v>349</v>
      </c>
      <c r="G4" s="9"/>
      <c r="H4" s="9"/>
      <c r="I4" s="9"/>
      <c r="J4" s="9"/>
    </row>
    <row r="5" spans="2:10" ht="14.45" customHeight="1" x14ac:dyDescent="0.25">
      <c r="F5" s="3" t="s">
        <v>377</v>
      </c>
      <c r="H5" s="3" t="s">
        <v>378</v>
      </c>
      <c r="J5" s="3" t="s">
        <v>379</v>
      </c>
    </row>
    <row r="6" spans="2:10" ht="14.45" customHeight="1" x14ac:dyDescent="0.25">
      <c r="B6" s="12" t="s">
        <v>3</v>
      </c>
      <c r="C6" s="12"/>
      <c r="D6" s="11" t="s">
        <v>4</v>
      </c>
      <c r="F6" s="1">
        <f>IFERROR(VLOOKUP(#REF!,PL,2),0)</f>
        <v>0</v>
      </c>
      <c r="G6" s="1"/>
      <c r="H6" s="1">
        <f>IFERROR(VLOOKUP(#REF!,PL,4),0)</f>
        <v>0</v>
      </c>
      <c r="I6" s="1"/>
      <c r="J6" s="1">
        <f>IFERROR(VLOOKUP(#REF!,PL,9),0)</f>
        <v>0</v>
      </c>
    </row>
    <row r="7" spans="2:10" ht="14.45" customHeight="1" x14ac:dyDescent="0.25">
      <c r="B7" s="12" t="s">
        <v>5</v>
      </c>
      <c r="C7" s="12"/>
      <c r="D7" s="13" t="s">
        <v>6</v>
      </c>
      <c r="F7" s="1">
        <f>IFERROR(VLOOKUP(#REF!,PL,2),0)</f>
        <v>0</v>
      </c>
      <c r="G7" s="1"/>
      <c r="H7" s="1">
        <f>IFERROR(VLOOKUP(#REF!,PL,4),0)</f>
        <v>0</v>
      </c>
      <c r="I7" s="1"/>
      <c r="J7" s="1">
        <f>IFERROR(VLOOKUP(#REF!,PL,9,),0)</f>
        <v>0</v>
      </c>
    </row>
    <row r="8" spans="2:10" ht="14.45" customHeight="1" x14ac:dyDescent="0.25">
      <c r="B8" s="12" t="s">
        <v>7</v>
      </c>
      <c r="C8" s="12"/>
      <c r="D8" s="13" t="s">
        <v>8</v>
      </c>
      <c r="F8" s="1">
        <f>IFERROR(VLOOKUP(#REF!,PL,2),0)</f>
        <v>0</v>
      </c>
      <c r="G8" s="1"/>
      <c r="H8" s="1">
        <f>IFERROR(VLOOKUP(#REF!,PL,4),0)</f>
        <v>0</v>
      </c>
      <c r="I8" s="1"/>
      <c r="J8" s="1">
        <f>IFERROR(VLOOKUP(#REF!,PL,9,),0)</f>
        <v>0</v>
      </c>
    </row>
    <row r="9" spans="2:10" ht="14.45" customHeight="1" x14ac:dyDescent="0.25">
      <c r="B9" s="12" t="s">
        <v>9</v>
      </c>
      <c r="C9" s="12"/>
      <c r="D9" s="13" t="s">
        <v>10</v>
      </c>
      <c r="F9" s="1">
        <f>IFERROR(VLOOKUP(#REF!,PL,2),0)</f>
        <v>0</v>
      </c>
      <c r="G9" s="1"/>
      <c r="H9" s="1">
        <f>IFERROR(VLOOKUP(#REF!,PL,4),0)</f>
        <v>0</v>
      </c>
      <c r="I9" s="1"/>
      <c r="J9" s="1">
        <f>IFERROR(VLOOKUP(#REF!,PL,9,),0)</f>
        <v>0</v>
      </c>
    </row>
    <row r="10" spans="2:10" ht="14.45" customHeight="1" x14ac:dyDescent="0.25">
      <c r="B10" s="12" t="s">
        <v>11</v>
      </c>
      <c r="C10" s="12"/>
      <c r="D10" s="13" t="s">
        <v>12</v>
      </c>
      <c r="F10" s="1">
        <f>IFERROR(VLOOKUP(#REF!,PL,2),0)</f>
        <v>0</v>
      </c>
      <c r="G10" s="1"/>
      <c r="H10" s="1">
        <f>IFERROR(VLOOKUP(#REF!,PL,4),0)</f>
        <v>0</v>
      </c>
      <c r="I10" s="1"/>
      <c r="J10" s="1">
        <f>IFERROR(VLOOKUP(#REF!,PL,9,),0)</f>
        <v>0</v>
      </c>
    </row>
    <row r="11" spans="2:10" ht="14.45" customHeight="1" x14ac:dyDescent="0.25">
      <c r="B11" s="12" t="s">
        <v>13</v>
      </c>
      <c r="C11" s="12"/>
      <c r="D11" s="13" t="s">
        <v>14</v>
      </c>
      <c r="F11" s="1">
        <f>IFERROR(VLOOKUP(#REF!,PL,2),0)</f>
        <v>0</v>
      </c>
      <c r="G11" s="1"/>
      <c r="H11" s="1">
        <f>IFERROR(VLOOKUP(#REF!,PL,4),0)</f>
        <v>0</v>
      </c>
      <c r="I11" s="1"/>
      <c r="J11" s="1">
        <f>IFERROR(VLOOKUP(#REF!,PL,9,),0)</f>
        <v>0</v>
      </c>
    </row>
    <row r="12" spans="2:10" ht="14.45" customHeight="1" x14ac:dyDescent="0.25">
      <c r="B12" s="12" t="s">
        <v>15</v>
      </c>
      <c r="C12" s="12"/>
      <c r="D12" s="13" t="s">
        <v>16</v>
      </c>
      <c r="F12" s="1">
        <f>IFERROR(VLOOKUP(#REF!,PL,2),0)</f>
        <v>0</v>
      </c>
      <c r="G12" s="1"/>
      <c r="H12" s="1">
        <f>IFERROR(VLOOKUP(#REF!,PL,4),0)</f>
        <v>0</v>
      </c>
      <c r="I12" s="1"/>
      <c r="J12" s="1">
        <f>IFERROR(VLOOKUP(#REF!,PL,9,),0)</f>
        <v>0</v>
      </c>
    </row>
    <row r="13" spans="2:10" ht="14.45" customHeight="1" x14ac:dyDescent="0.25">
      <c r="B13" s="12" t="s">
        <v>17</v>
      </c>
      <c r="C13" s="12"/>
      <c r="D13" s="13" t="s">
        <v>18</v>
      </c>
      <c r="F13" s="1">
        <f>IFERROR(VLOOKUP(#REF!,PL,2),0)</f>
        <v>0</v>
      </c>
      <c r="G13" s="1"/>
      <c r="H13" s="1">
        <f>IFERROR(VLOOKUP(#REF!,PL,4),0)</f>
        <v>0</v>
      </c>
      <c r="I13" s="1"/>
      <c r="J13" s="1">
        <f>IFERROR(VLOOKUP(#REF!,PL,9,),0)</f>
        <v>0</v>
      </c>
    </row>
    <row r="14" spans="2:10" ht="14.45" customHeight="1" x14ac:dyDescent="0.25">
      <c r="B14" s="12" t="s">
        <v>19</v>
      </c>
      <c r="C14" s="12"/>
      <c r="D14" s="13" t="s">
        <v>20</v>
      </c>
      <c r="F14" s="1">
        <f>IFERROR(VLOOKUP(#REF!,PL,2),0)</f>
        <v>0</v>
      </c>
      <c r="G14" s="1"/>
      <c r="H14" s="1">
        <f>IFERROR(VLOOKUP(#REF!,PL,4),0)</f>
        <v>0</v>
      </c>
      <c r="I14" s="1"/>
      <c r="J14" s="1">
        <f>IFERROR(VLOOKUP(#REF!,PL,9,),0)</f>
        <v>0</v>
      </c>
    </row>
    <row r="15" spans="2:10" ht="14.45" customHeight="1" x14ac:dyDescent="0.25">
      <c r="B15" s="12" t="s">
        <v>21</v>
      </c>
      <c r="C15" s="12"/>
      <c r="D15" s="13" t="s">
        <v>22</v>
      </c>
      <c r="F15" s="1">
        <f>IFERROR(VLOOKUP(#REF!,PL,2),0)</f>
        <v>0</v>
      </c>
      <c r="G15" s="1"/>
      <c r="H15" s="1">
        <f>IFERROR(VLOOKUP(#REF!,PL,4),0)</f>
        <v>0</v>
      </c>
      <c r="I15" s="1"/>
      <c r="J15" s="1">
        <f>IFERROR(VLOOKUP(#REF!,PL,9,),0)</f>
        <v>0</v>
      </c>
    </row>
    <row r="16" spans="2:10" ht="14.45" customHeight="1" x14ac:dyDescent="0.25">
      <c r="B16" s="12" t="s">
        <v>23</v>
      </c>
      <c r="C16" s="12"/>
      <c r="D16" s="13" t="s">
        <v>24</v>
      </c>
      <c r="F16" s="1">
        <f>IFERROR(VLOOKUP(#REF!,PL,2),0)</f>
        <v>0</v>
      </c>
      <c r="G16" s="1"/>
      <c r="H16" s="1">
        <f>IFERROR(VLOOKUP(#REF!,PL,4),0)</f>
        <v>0</v>
      </c>
      <c r="I16" s="1"/>
      <c r="J16" s="1">
        <f>IFERROR(VLOOKUP(#REF!,PL,9,),0)</f>
        <v>0</v>
      </c>
    </row>
    <row r="17" spans="2:10" ht="14.45" customHeight="1" x14ac:dyDescent="0.25">
      <c r="B17" s="12" t="s">
        <v>25</v>
      </c>
      <c r="C17" s="12"/>
      <c r="D17" s="13" t="s">
        <v>26</v>
      </c>
      <c r="F17" s="1">
        <f>IFERROR(VLOOKUP(#REF!,PL,2),0)</f>
        <v>0</v>
      </c>
      <c r="G17" s="1"/>
      <c r="H17" s="1">
        <f>IFERROR(VLOOKUP(#REF!,PL,4),0)</f>
        <v>0</v>
      </c>
      <c r="I17" s="1"/>
      <c r="J17" s="1">
        <f>IFERROR(VLOOKUP(#REF!,PL,9,),0)</f>
        <v>0</v>
      </c>
    </row>
    <row r="18" spans="2:10" ht="14.45" customHeight="1" x14ac:dyDescent="0.25">
      <c r="B18" s="14" t="s">
        <v>1</v>
      </c>
      <c r="C18" s="14"/>
      <c r="D18" s="15" t="s">
        <v>2</v>
      </c>
      <c r="F18" s="8">
        <f>SUM(F6:F17)</f>
        <v>0</v>
      </c>
      <c r="G18" s="1"/>
      <c r="H18" s="8">
        <f>SUM(H6:H17)</f>
        <v>0</v>
      </c>
      <c r="I18" s="1"/>
      <c r="J18" s="8">
        <f>SUM(J6:J17)</f>
        <v>0</v>
      </c>
    </row>
    <row r="19" spans="2:10" ht="14.45" customHeight="1" x14ac:dyDescent="0.25">
      <c r="B19" s="14"/>
      <c r="C19" s="14"/>
      <c r="D19" s="15"/>
      <c r="F19" s="1"/>
      <c r="G19" s="1"/>
      <c r="H19" s="1"/>
      <c r="I19" s="1"/>
      <c r="J19" s="1"/>
    </row>
    <row r="20" spans="2:10" ht="14.45" customHeight="1" x14ac:dyDescent="0.25">
      <c r="B20" s="12" t="s">
        <v>29</v>
      </c>
      <c r="C20" s="12"/>
      <c r="D20" s="13" t="s">
        <v>30</v>
      </c>
      <c r="F20" s="1">
        <f>IFERROR(VLOOKUP(#REF!,PL,2),0)</f>
        <v>0</v>
      </c>
      <c r="G20" s="1"/>
      <c r="H20" s="1">
        <f>IFERROR(VLOOKUP(#REF!,PL,4),0)</f>
        <v>0</v>
      </c>
      <c r="I20" s="1"/>
      <c r="J20" s="1">
        <f>IFERROR(VLOOKUP(#REF!,PL,9),0)</f>
        <v>0</v>
      </c>
    </row>
    <row r="21" spans="2:10" ht="14.45" customHeight="1" x14ac:dyDescent="0.25">
      <c r="B21" s="12" t="s">
        <v>31</v>
      </c>
      <c r="C21" s="12"/>
      <c r="D21" s="13" t="s">
        <v>32</v>
      </c>
      <c r="F21" s="1">
        <f>IFERROR(VLOOKUP(#REF!,PL,2),0)</f>
        <v>0</v>
      </c>
      <c r="G21" s="1"/>
      <c r="H21" s="1">
        <f>IFERROR(VLOOKUP(#REF!,PL,4),0)</f>
        <v>0</v>
      </c>
      <c r="I21" s="1"/>
      <c r="J21" s="1">
        <f>IFERROR(VLOOKUP(#REF!,PL,9),0)</f>
        <v>0</v>
      </c>
    </row>
    <row r="22" spans="2:10" ht="14.45" customHeight="1" x14ac:dyDescent="0.25">
      <c r="B22" s="12" t="s">
        <v>33</v>
      </c>
      <c r="C22" s="12"/>
      <c r="D22" s="13" t="s">
        <v>34</v>
      </c>
      <c r="F22" s="1">
        <f>IFERROR(VLOOKUP(#REF!,PL,2),0)</f>
        <v>0</v>
      </c>
      <c r="G22" s="1"/>
      <c r="H22" s="1">
        <f>IFERROR(VLOOKUP(#REF!,PL,4),0)</f>
        <v>0</v>
      </c>
      <c r="I22" s="1"/>
      <c r="J22" s="1">
        <f>IFERROR(VLOOKUP(#REF!,PL,9),0)</f>
        <v>0</v>
      </c>
    </row>
    <row r="23" spans="2:10" ht="14.45" customHeight="1" x14ac:dyDescent="0.25">
      <c r="B23" s="12" t="s">
        <v>35</v>
      </c>
      <c r="C23" s="12"/>
      <c r="D23" s="13" t="s">
        <v>36</v>
      </c>
      <c r="F23" s="1">
        <f>IFERROR(VLOOKUP(#REF!,PL,2),0)</f>
        <v>0</v>
      </c>
      <c r="G23" s="1"/>
      <c r="H23" s="1">
        <f>IFERROR(VLOOKUP(#REF!,PL,4),0)</f>
        <v>0</v>
      </c>
      <c r="I23" s="1"/>
      <c r="J23" s="1">
        <f>IFERROR(VLOOKUP(#REF!,PL,9),0)</f>
        <v>0</v>
      </c>
    </row>
    <row r="24" spans="2:10" ht="14.45" customHeight="1" x14ac:dyDescent="0.25">
      <c r="B24" s="12" t="s">
        <v>37</v>
      </c>
      <c r="C24" s="12"/>
      <c r="D24" s="13" t="s">
        <v>38</v>
      </c>
      <c r="F24" s="1">
        <f>IFERROR(VLOOKUP(#REF!,PL,2),0)</f>
        <v>0</v>
      </c>
      <c r="G24" s="1"/>
      <c r="H24" s="1">
        <f>IFERROR(VLOOKUP(#REF!,PL,4),0)</f>
        <v>0</v>
      </c>
      <c r="I24" s="1"/>
      <c r="J24" s="1">
        <f>IFERROR(VLOOKUP(#REF!,PL,9),0)</f>
        <v>0</v>
      </c>
    </row>
    <row r="25" spans="2:10" ht="14.45" customHeight="1" x14ac:dyDescent="0.25">
      <c r="B25" s="12" t="s">
        <v>39</v>
      </c>
      <c r="C25" s="12"/>
      <c r="D25" s="13" t="s">
        <v>40</v>
      </c>
      <c r="F25" s="1">
        <f>IFERROR(VLOOKUP(#REF!,PL,2),0)</f>
        <v>0</v>
      </c>
      <c r="G25" s="1"/>
      <c r="H25" s="1">
        <f>IFERROR(VLOOKUP(#REF!,PL,4),0)</f>
        <v>0</v>
      </c>
      <c r="I25" s="1"/>
      <c r="J25" s="1">
        <f>IFERROR(VLOOKUP(#REF!,PL,9),0)</f>
        <v>0</v>
      </c>
    </row>
    <row r="26" spans="2:10" ht="14.45" customHeight="1" x14ac:dyDescent="0.25">
      <c r="B26" s="12" t="s">
        <v>41</v>
      </c>
      <c r="C26" s="12"/>
      <c r="D26" s="13" t="s">
        <v>42</v>
      </c>
      <c r="F26" s="1">
        <f>IFERROR(VLOOKUP(#REF!,PL,2),0)</f>
        <v>0</v>
      </c>
      <c r="G26" s="1"/>
      <c r="H26" s="1">
        <f>IFERROR(VLOOKUP(#REF!,PL,4),0)</f>
        <v>0</v>
      </c>
      <c r="I26" s="1"/>
      <c r="J26" s="1">
        <f>IFERROR(VLOOKUP(#REF!,PL,9),0)</f>
        <v>0</v>
      </c>
    </row>
    <row r="27" spans="2:10" ht="14.45" customHeight="1" x14ac:dyDescent="0.25">
      <c r="B27" s="12" t="s">
        <v>43</v>
      </c>
      <c r="C27" s="12"/>
      <c r="D27" s="13" t="s">
        <v>44</v>
      </c>
      <c r="F27" s="1">
        <f>IFERROR(VLOOKUP(#REF!,PL,2),0)</f>
        <v>0</v>
      </c>
      <c r="G27" s="1"/>
      <c r="H27" s="1">
        <f>IFERROR(VLOOKUP(#REF!,PL,4),0)</f>
        <v>0</v>
      </c>
      <c r="I27" s="1"/>
      <c r="J27" s="1">
        <f>IFERROR(VLOOKUP(#REF!,PL,9),0)</f>
        <v>0</v>
      </c>
    </row>
    <row r="28" spans="2:10" ht="14.45" customHeight="1" x14ac:dyDescent="0.25">
      <c r="B28" s="12" t="s">
        <v>45</v>
      </c>
      <c r="C28" s="12"/>
      <c r="D28" s="13" t="s">
        <v>46</v>
      </c>
      <c r="F28" s="1">
        <f>IFERROR(VLOOKUP(#REF!,PL,2),0)</f>
        <v>0</v>
      </c>
      <c r="G28" s="1"/>
      <c r="H28" s="1">
        <f>IFERROR(VLOOKUP(#REF!,PL,4),0)</f>
        <v>0</v>
      </c>
      <c r="I28" s="1"/>
      <c r="J28" s="1">
        <f>IFERROR(VLOOKUP(#REF!,PL,9),0)</f>
        <v>0</v>
      </c>
    </row>
    <row r="29" spans="2:10" ht="14.45" customHeight="1" x14ac:dyDescent="0.25">
      <c r="B29" s="12" t="s">
        <v>47</v>
      </c>
      <c r="C29" s="12"/>
      <c r="D29" s="13" t="s">
        <v>48</v>
      </c>
      <c r="F29" s="1">
        <f>IFERROR(VLOOKUP(#REF!,PL,2),0)</f>
        <v>0</v>
      </c>
      <c r="G29" s="1"/>
      <c r="H29" s="1">
        <f>IFERROR(VLOOKUP(#REF!,PL,4),0)</f>
        <v>0</v>
      </c>
      <c r="I29" s="1"/>
      <c r="J29" s="1">
        <f>IFERROR(VLOOKUP(#REF!,PL,9),0)</f>
        <v>0</v>
      </c>
    </row>
    <row r="30" spans="2:10" ht="14.45" customHeight="1" x14ac:dyDescent="0.25">
      <c r="B30" s="12" t="s">
        <v>49</v>
      </c>
      <c r="C30" s="12"/>
      <c r="D30" s="13" t="s">
        <v>50</v>
      </c>
      <c r="F30" s="1">
        <f>IFERROR(VLOOKUP(#REF!,PL,2),0)</f>
        <v>0</v>
      </c>
      <c r="G30" s="1"/>
      <c r="H30" s="1">
        <f>IFERROR(VLOOKUP(#REF!,PL,4),0)</f>
        <v>0</v>
      </c>
      <c r="I30" s="1"/>
      <c r="J30" s="1">
        <f>IFERROR(VLOOKUP(#REF!,PL,9),0)</f>
        <v>0</v>
      </c>
    </row>
    <row r="31" spans="2:10" ht="14.45" customHeight="1" x14ac:dyDescent="0.25">
      <c r="B31" s="12" t="s">
        <v>51</v>
      </c>
      <c r="C31" s="12"/>
      <c r="D31" s="13" t="s">
        <v>52</v>
      </c>
      <c r="F31" s="1">
        <f>IFERROR(VLOOKUP(#REF!,PL,2),0)</f>
        <v>0</v>
      </c>
      <c r="G31" s="1"/>
      <c r="H31" s="1">
        <f>IFERROR(VLOOKUP(#REF!,PL,4),0)</f>
        <v>0</v>
      </c>
      <c r="I31" s="1"/>
      <c r="J31" s="1">
        <f>IFERROR(VLOOKUP(#REF!,PL,9),0)</f>
        <v>0</v>
      </c>
    </row>
    <row r="32" spans="2:10" ht="14.45" customHeight="1" x14ac:dyDescent="0.25">
      <c r="B32" s="12" t="s">
        <v>53</v>
      </c>
      <c r="C32" s="12"/>
      <c r="D32" s="13" t="s">
        <v>54</v>
      </c>
      <c r="F32" s="1">
        <f>IFERROR(VLOOKUP(#REF!,PL,2),0)</f>
        <v>0</v>
      </c>
      <c r="G32" s="1"/>
      <c r="H32" s="1">
        <f>IFERROR(VLOOKUP(#REF!,PL,4),0)</f>
        <v>0</v>
      </c>
      <c r="I32" s="1"/>
      <c r="J32" s="1">
        <f>IFERROR(VLOOKUP(#REF!,PL,9),0)</f>
        <v>0</v>
      </c>
    </row>
    <row r="33" spans="2:10" ht="14.45" customHeight="1" x14ac:dyDescent="0.25">
      <c r="B33" s="12" t="s">
        <v>55</v>
      </c>
      <c r="C33" s="12"/>
      <c r="D33" s="13" t="s">
        <v>56</v>
      </c>
      <c r="F33" s="1">
        <f>IFERROR(VLOOKUP(#REF!,PL,2),0)</f>
        <v>0</v>
      </c>
      <c r="G33" s="1"/>
      <c r="H33" s="1">
        <f>IFERROR(VLOOKUP(#REF!,PL,4),0)</f>
        <v>0</v>
      </c>
      <c r="I33" s="1"/>
      <c r="J33" s="1">
        <f>IFERROR(VLOOKUP(#REF!,PL,9),0)</f>
        <v>0</v>
      </c>
    </row>
    <row r="34" spans="2:10" ht="14.45" customHeight="1" x14ac:dyDescent="0.25">
      <c r="B34" s="12" t="s">
        <v>57</v>
      </c>
      <c r="C34" s="12"/>
      <c r="D34" s="13" t="s">
        <v>58</v>
      </c>
      <c r="F34" s="1">
        <f>IFERROR(VLOOKUP(#REF!,PL,2),0)</f>
        <v>0</v>
      </c>
      <c r="G34" s="1"/>
      <c r="H34" s="1">
        <f>IFERROR(VLOOKUP(#REF!,PL,4),0)</f>
        <v>0</v>
      </c>
      <c r="I34" s="1"/>
      <c r="J34" s="1">
        <f>IFERROR(VLOOKUP(#REF!,PL,9),0)</f>
        <v>0</v>
      </c>
    </row>
    <row r="35" spans="2:10" ht="14.45" customHeight="1" x14ac:dyDescent="0.25">
      <c r="B35" s="12" t="s">
        <v>59</v>
      </c>
      <c r="C35" s="12"/>
      <c r="D35" s="13" t="s">
        <v>60</v>
      </c>
      <c r="F35" s="1">
        <f>IFERROR(VLOOKUP(#REF!,PL,2),0)</f>
        <v>0</v>
      </c>
      <c r="G35" s="1"/>
      <c r="H35" s="1">
        <f>IFERROR(VLOOKUP(#REF!,PL,4),0)</f>
        <v>0</v>
      </c>
      <c r="I35" s="1"/>
      <c r="J35" s="1">
        <f>IFERROR(VLOOKUP(#REF!,PL,9),0)</f>
        <v>0</v>
      </c>
    </row>
    <row r="36" spans="2:10" ht="14.45" customHeight="1" x14ac:dyDescent="0.25">
      <c r="B36" s="12" t="s">
        <v>61</v>
      </c>
      <c r="C36" s="12"/>
      <c r="D36" s="13" t="s">
        <v>62</v>
      </c>
      <c r="F36" s="1">
        <f>IFERROR(VLOOKUP(#REF!,PL,2),0)</f>
        <v>0</v>
      </c>
      <c r="G36" s="1"/>
      <c r="H36" s="1">
        <f>IFERROR(VLOOKUP(#REF!,PL,4),0)</f>
        <v>0</v>
      </c>
      <c r="I36" s="1"/>
      <c r="J36" s="1">
        <f>IFERROR(VLOOKUP(#REF!,PL,9),0)</f>
        <v>0</v>
      </c>
    </row>
    <row r="37" spans="2:10" ht="14.45" customHeight="1" x14ac:dyDescent="0.25">
      <c r="B37" s="12" t="s">
        <v>63</v>
      </c>
      <c r="C37" s="12"/>
      <c r="D37" s="13" t="s">
        <v>64</v>
      </c>
      <c r="F37" s="1">
        <f>IFERROR(VLOOKUP(#REF!,PL,2),0)</f>
        <v>0</v>
      </c>
      <c r="G37" s="1"/>
      <c r="H37" s="1">
        <f>IFERROR(VLOOKUP(#REF!,PL,4),0)</f>
        <v>0</v>
      </c>
      <c r="I37" s="1"/>
      <c r="J37" s="1">
        <f>IFERROR(VLOOKUP(#REF!,PL,9),0)</f>
        <v>0</v>
      </c>
    </row>
    <row r="38" spans="2:10" ht="14.45" customHeight="1" x14ac:dyDescent="0.25">
      <c r="B38" s="12" t="s">
        <v>65</v>
      </c>
      <c r="C38" s="12"/>
      <c r="D38" s="13" t="s">
        <v>66</v>
      </c>
      <c r="F38" s="1">
        <f>IFERROR(VLOOKUP(#REF!,PL,2),0)</f>
        <v>0</v>
      </c>
      <c r="G38" s="1"/>
      <c r="H38" s="1">
        <f>IFERROR(VLOOKUP(#REF!,PL,4),0)</f>
        <v>0</v>
      </c>
      <c r="I38" s="1"/>
      <c r="J38" s="1">
        <f>IFERROR(VLOOKUP(#REF!,PL,9),0)</f>
        <v>0</v>
      </c>
    </row>
    <row r="39" spans="2:10" ht="14.45" customHeight="1" x14ac:dyDescent="0.25">
      <c r="B39" s="12" t="s">
        <v>27</v>
      </c>
      <c r="C39" s="12"/>
      <c r="D39" s="13" t="s">
        <v>28</v>
      </c>
      <c r="F39" s="8">
        <f>SUM(F20:F38)</f>
        <v>0</v>
      </c>
      <c r="G39" s="1"/>
      <c r="H39" s="8">
        <f>SUM(H20:H38)</f>
        <v>0</v>
      </c>
      <c r="I39" s="1"/>
      <c r="J39" s="8">
        <f>SUM(J20:J38)</f>
        <v>0</v>
      </c>
    </row>
    <row r="40" spans="2:10" ht="14.45" customHeight="1" x14ac:dyDescent="0.25">
      <c r="B40" s="12"/>
      <c r="C40" s="12"/>
      <c r="D40" s="13"/>
      <c r="F40" s="1"/>
      <c r="G40" s="1"/>
      <c r="H40" s="1"/>
      <c r="I40" s="1"/>
      <c r="J40" s="1"/>
    </row>
    <row r="41" spans="2:10" ht="14.45" customHeight="1" x14ac:dyDescent="0.25">
      <c r="B41" s="12" t="s">
        <v>339</v>
      </c>
      <c r="C41" s="12"/>
      <c r="D41" s="13" t="s">
        <v>69</v>
      </c>
      <c r="F41" s="1">
        <f>IFERROR(VLOOKUP(#REF!,PL,2,FALSE),0)</f>
        <v>0</v>
      </c>
      <c r="G41" s="1"/>
      <c r="H41" s="1">
        <f>IFERROR(VLOOKUP(#REF!,PL,4,FALSE),0)</f>
        <v>0</v>
      </c>
      <c r="I41" s="1"/>
      <c r="J41" s="1">
        <f>IFERROR(VLOOKUP(#REF!,PL,9,FALSE),0)</f>
        <v>0</v>
      </c>
    </row>
    <row r="42" spans="2:10" ht="14.45" customHeight="1" x14ac:dyDescent="0.25">
      <c r="B42" s="12" t="s">
        <v>70</v>
      </c>
      <c r="C42" s="12"/>
      <c r="D42" s="13" t="s">
        <v>71</v>
      </c>
      <c r="F42" s="1">
        <f>IFERROR(VLOOKUP(#REF!,PL,2,FALSE),0)</f>
        <v>0</v>
      </c>
      <c r="G42" s="1"/>
      <c r="H42" s="1">
        <f>IFERROR(VLOOKUP(#REF!,PL,4,FALSE),0)</f>
        <v>0</v>
      </c>
      <c r="I42" s="1"/>
      <c r="J42" s="1">
        <f>IFERROR(VLOOKUP(#REF!,PL,9,FALSE),0)</f>
        <v>0</v>
      </c>
    </row>
    <row r="43" spans="2:10" ht="14.45" customHeight="1" x14ac:dyDescent="0.25">
      <c r="B43" s="12" t="s">
        <v>72</v>
      </c>
      <c r="C43" s="12"/>
      <c r="D43" s="13" t="s">
        <v>73</v>
      </c>
      <c r="F43" s="1">
        <f>IFERROR(VLOOKUP(#REF!,PL,2,FALSE),0)</f>
        <v>0</v>
      </c>
      <c r="G43" s="1"/>
      <c r="H43" s="1">
        <f>IFERROR(VLOOKUP(#REF!,PL,4,FALSE),0)</f>
        <v>0</v>
      </c>
      <c r="I43" s="1"/>
      <c r="J43" s="1">
        <f>IFERROR(VLOOKUP(#REF!,PL,9,FALSE),0)</f>
        <v>0</v>
      </c>
    </row>
    <row r="44" spans="2:10" ht="14.45" customHeight="1" x14ac:dyDescent="0.25">
      <c r="B44" s="12" t="s">
        <v>74</v>
      </c>
      <c r="C44" s="12"/>
      <c r="D44" s="13" t="s">
        <v>75</v>
      </c>
      <c r="F44" s="1">
        <f>IFERROR(VLOOKUP(#REF!,PL,2,FALSE),0)</f>
        <v>0</v>
      </c>
      <c r="G44" s="1"/>
      <c r="H44" s="1">
        <f>IFERROR(VLOOKUP(#REF!,PL,4,FALSE),0)</f>
        <v>0</v>
      </c>
      <c r="I44" s="1"/>
      <c r="J44" s="1">
        <f>IFERROR(VLOOKUP(#REF!,PL,9,FALSE),0)</f>
        <v>0</v>
      </c>
    </row>
    <row r="45" spans="2:10" ht="14.45" customHeight="1" x14ac:dyDescent="0.25">
      <c r="B45" s="12" t="s">
        <v>76</v>
      </c>
      <c r="C45" s="12"/>
      <c r="D45" s="13" t="s">
        <v>77</v>
      </c>
      <c r="F45" s="1">
        <f>IFERROR(VLOOKUP(#REF!,PL,2,FALSE),0)</f>
        <v>0</v>
      </c>
      <c r="G45" s="1"/>
      <c r="H45" s="1">
        <f>IFERROR(VLOOKUP(#REF!,PL,4,FALSE),0)</f>
        <v>0</v>
      </c>
      <c r="I45" s="1"/>
      <c r="J45" s="1">
        <f>IFERROR(VLOOKUP(#REF!,PL,9,FALSE),0)</f>
        <v>0</v>
      </c>
    </row>
    <row r="46" spans="2:10" ht="14.45" customHeight="1" x14ac:dyDescent="0.25">
      <c r="B46" s="12" t="s">
        <v>78</v>
      </c>
      <c r="C46" s="12"/>
      <c r="D46" s="13" t="s">
        <v>79</v>
      </c>
      <c r="F46" s="1">
        <f>IFERROR(VLOOKUP(#REF!,PL,2,FALSE),0)</f>
        <v>0</v>
      </c>
      <c r="G46" s="1"/>
      <c r="H46" s="1">
        <f>IFERROR(VLOOKUP(#REF!,PL,4,FALSE),0)</f>
        <v>0</v>
      </c>
      <c r="I46" s="1"/>
      <c r="J46" s="1">
        <f>IFERROR(VLOOKUP(#REF!,PL,9,FALSE),0)</f>
        <v>0</v>
      </c>
    </row>
    <row r="47" spans="2:10" ht="14.45" customHeight="1" x14ac:dyDescent="0.25">
      <c r="B47" s="12" t="s">
        <v>80</v>
      </c>
      <c r="C47" s="12"/>
      <c r="D47" s="13" t="s">
        <v>81</v>
      </c>
      <c r="F47" s="1">
        <f>IFERROR(VLOOKUP(#REF!,PL,2,FALSE),0)</f>
        <v>0</v>
      </c>
      <c r="G47" s="1"/>
      <c r="H47" s="1">
        <f>IFERROR(VLOOKUP(#REF!,PL,4,FALSE),0)</f>
        <v>0</v>
      </c>
      <c r="I47" s="1"/>
      <c r="J47" s="1">
        <f>IFERROR(VLOOKUP(#REF!,PL,9,FALSE),0)</f>
        <v>0</v>
      </c>
    </row>
    <row r="48" spans="2:10" ht="14.45" customHeight="1" x14ac:dyDescent="0.25">
      <c r="B48" s="12" t="s">
        <v>82</v>
      </c>
      <c r="C48" s="12"/>
      <c r="D48" s="13" t="s">
        <v>83</v>
      </c>
      <c r="F48" s="1">
        <f>IFERROR(VLOOKUP(#REF!,PL,2,FALSE),0)</f>
        <v>0</v>
      </c>
      <c r="G48" s="1"/>
      <c r="H48" s="1">
        <f>IFERROR(VLOOKUP(#REF!,PL,4,FALSE),0)</f>
        <v>0</v>
      </c>
      <c r="I48" s="1"/>
      <c r="J48" s="1">
        <f>IFERROR(VLOOKUP(#REF!,PL,9,FALSE),0)</f>
        <v>0</v>
      </c>
    </row>
    <row r="49" spans="2:10" ht="14.45" customHeight="1" x14ac:dyDescent="0.25">
      <c r="B49" s="12" t="s">
        <v>84</v>
      </c>
      <c r="C49" s="12"/>
      <c r="D49" s="13" t="s">
        <v>85</v>
      </c>
      <c r="F49" s="1">
        <f>IFERROR(VLOOKUP(#REF!,PL,2,FALSE),0)</f>
        <v>0</v>
      </c>
      <c r="G49" s="1"/>
      <c r="H49" s="1">
        <f>IFERROR(VLOOKUP(#REF!,PL,4,FALSE),0)</f>
        <v>0</v>
      </c>
      <c r="I49" s="1"/>
      <c r="J49" s="1">
        <f>IFERROR(VLOOKUP(#REF!,PL,9,FALSE),0)</f>
        <v>0</v>
      </c>
    </row>
    <row r="50" spans="2:10" ht="14.45" customHeight="1" x14ac:dyDescent="0.25">
      <c r="B50" s="12" t="s">
        <v>86</v>
      </c>
      <c r="C50" s="12"/>
      <c r="D50" s="13" t="s">
        <v>87</v>
      </c>
      <c r="F50" s="1">
        <f>IFERROR(VLOOKUP(#REF!,PL,2,FALSE),0)</f>
        <v>0</v>
      </c>
      <c r="G50" s="1"/>
      <c r="H50" s="1">
        <f>IFERROR(VLOOKUP(#REF!,PL,4,FALSE),0)</f>
        <v>0</v>
      </c>
      <c r="I50" s="1"/>
      <c r="J50" s="1">
        <f>IFERROR(VLOOKUP(#REF!,PL,9,FALSE),0)</f>
        <v>0</v>
      </c>
    </row>
    <row r="51" spans="2:10" ht="14.45" customHeight="1" x14ac:dyDescent="0.25">
      <c r="B51" s="12" t="s">
        <v>88</v>
      </c>
      <c r="C51" s="12"/>
      <c r="D51" s="13" t="s">
        <v>89</v>
      </c>
      <c r="F51" s="1">
        <f>IFERROR(VLOOKUP(#REF!,PL,2,FALSE),0)</f>
        <v>0</v>
      </c>
      <c r="G51" s="1"/>
      <c r="H51" s="1">
        <f>IFERROR(VLOOKUP(#REF!,PL,4,FALSE),0)</f>
        <v>0</v>
      </c>
      <c r="I51" s="1"/>
      <c r="J51" s="1">
        <f>IFERROR(VLOOKUP(#REF!,PL,9,FALSE),0)</f>
        <v>0</v>
      </c>
    </row>
    <row r="52" spans="2:10" ht="14.45" customHeight="1" x14ac:dyDescent="0.25">
      <c r="B52" s="12" t="s">
        <v>90</v>
      </c>
      <c r="C52" s="12"/>
      <c r="D52" s="13" t="s">
        <v>91</v>
      </c>
      <c r="F52" s="1">
        <f>IFERROR(VLOOKUP(#REF!,PL,2,FALSE),0)</f>
        <v>0</v>
      </c>
      <c r="G52" s="1"/>
      <c r="H52" s="1">
        <f>IFERROR(VLOOKUP(#REF!,PL,4,FALSE),0)</f>
        <v>0</v>
      </c>
      <c r="I52" s="1"/>
      <c r="J52" s="1">
        <f>IFERROR(VLOOKUP(#REF!,PL,9,FALSE),0)</f>
        <v>0</v>
      </c>
    </row>
    <row r="53" spans="2:10" ht="14.45" customHeight="1" x14ac:dyDescent="0.25">
      <c r="B53" s="12" t="s">
        <v>92</v>
      </c>
      <c r="C53" s="12"/>
      <c r="D53" s="13" t="s">
        <v>93</v>
      </c>
      <c r="F53" s="1">
        <f>IFERROR(VLOOKUP(#REF!,PL,2,FALSE),0)</f>
        <v>0</v>
      </c>
      <c r="G53" s="1"/>
      <c r="H53" s="1">
        <f>IFERROR(VLOOKUP(#REF!,PL,4,FALSE),0)</f>
        <v>0</v>
      </c>
      <c r="I53" s="1"/>
      <c r="J53" s="1">
        <f>IFERROR(VLOOKUP(#REF!,PL,9,FALSE),0)</f>
        <v>0</v>
      </c>
    </row>
    <row r="54" spans="2:10" ht="14.45" customHeight="1" x14ac:dyDescent="0.25">
      <c r="B54" s="12" t="s">
        <v>94</v>
      </c>
      <c r="C54" s="12"/>
      <c r="D54" s="13" t="s">
        <v>95</v>
      </c>
      <c r="F54" s="1">
        <f>IFERROR(VLOOKUP(#REF!,PL,2,FALSE),0)</f>
        <v>0</v>
      </c>
      <c r="G54" s="1"/>
      <c r="H54" s="1">
        <f>IFERROR(VLOOKUP(#REF!,PL,4,FALSE),0)</f>
        <v>0</v>
      </c>
      <c r="I54" s="1"/>
      <c r="J54" s="1">
        <f>IFERROR(VLOOKUP(#REF!,PL,9,FALSE),0)</f>
        <v>0</v>
      </c>
    </row>
    <row r="55" spans="2:10" ht="14.45" customHeight="1" x14ac:dyDescent="0.25">
      <c r="B55" s="12" t="s">
        <v>96</v>
      </c>
      <c r="C55" s="12"/>
      <c r="D55" s="13" t="s">
        <v>97</v>
      </c>
      <c r="F55" s="1">
        <f>IFERROR(VLOOKUP(#REF!,PL,2,FALSE),0)</f>
        <v>0</v>
      </c>
      <c r="G55" s="1"/>
      <c r="H55" s="1">
        <f>IFERROR(VLOOKUP(#REF!,PL,4,FALSE),0)</f>
        <v>0</v>
      </c>
      <c r="I55" s="1"/>
      <c r="J55" s="1">
        <f>IFERROR(VLOOKUP(#REF!,PL,9,FALSE),0)</f>
        <v>0</v>
      </c>
    </row>
    <row r="56" spans="2:10" ht="14.45" customHeight="1" x14ac:dyDescent="0.25">
      <c r="B56" s="12" t="s">
        <v>98</v>
      </c>
      <c r="C56" s="12"/>
      <c r="D56" s="13" t="s">
        <v>99</v>
      </c>
      <c r="F56" s="1">
        <f>IFERROR(VLOOKUP(#REF!,PL,2,FALSE),0)</f>
        <v>0</v>
      </c>
      <c r="G56" s="1"/>
      <c r="H56" s="1">
        <f>IFERROR(VLOOKUP(#REF!,PL,4,FALSE),0)</f>
        <v>0</v>
      </c>
      <c r="I56" s="1"/>
      <c r="J56" s="1">
        <f>IFERROR(VLOOKUP(#REF!,PL,9,FALSE),0)</f>
        <v>0</v>
      </c>
    </row>
    <row r="57" spans="2:10" ht="14.45" customHeight="1" x14ac:dyDescent="0.25">
      <c r="B57" s="12" t="s">
        <v>100</v>
      </c>
      <c r="C57" s="12"/>
      <c r="D57" s="13" t="s">
        <v>101</v>
      </c>
      <c r="F57" s="1">
        <f>IFERROR(VLOOKUP(#REF!,PL,2,FALSE),0)</f>
        <v>0</v>
      </c>
      <c r="G57" s="1"/>
      <c r="H57" s="1">
        <f>IFERROR(VLOOKUP(#REF!,PL,4,FALSE),0)</f>
        <v>0</v>
      </c>
      <c r="I57" s="1"/>
      <c r="J57" s="1">
        <f>IFERROR(VLOOKUP(#REF!,PL,9,FALSE),0)</f>
        <v>0</v>
      </c>
    </row>
    <row r="58" spans="2:10" ht="14.45" customHeight="1" x14ac:dyDescent="0.25">
      <c r="B58" s="12" t="s">
        <v>102</v>
      </c>
      <c r="C58" s="12"/>
      <c r="D58" s="13" t="s">
        <v>103</v>
      </c>
      <c r="F58" s="1">
        <f>IFERROR(VLOOKUP(#REF!,PL,2,FALSE),0)</f>
        <v>0</v>
      </c>
      <c r="G58" s="1"/>
      <c r="H58" s="1">
        <f>IFERROR(VLOOKUP(#REF!,PL,4,FALSE),0)</f>
        <v>0</v>
      </c>
      <c r="I58" s="1"/>
      <c r="J58" s="1">
        <f>IFERROR(VLOOKUP(#REF!,PL,9,FALSE),0)</f>
        <v>0</v>
      </c>
    </row>
    <row r="59" spans="2:10" ht="14.45" customHeight="1" x14ac:dyDescent="0.25">
      <c r="B59" s="12" t="s">
        <v>67</v>
      </c>
      <c r="C59" s="12"/>
      <c r="D59" s="13" t="s">
        <v>68</v>
      </c>
      <c r="F59" s="8">
        <f>SUM(F41:F58)</f>
        <v>0</v>
      </c>
      <c r="G59" s="1"/>
      <c r="H59" s="8">
        <f>SUM(H41:H58)</f>
        <v>0</v>
      </c>
      <c r="I59" s="1"/>
      <c r="J59" s="8">
        <f>SUM(J41:J58)</f>
        <v>0</v>
      </c>
    </row>
    <row r="60" spans="2:10" ht="14.45" customHeight="1" x14ac:dyDescent="0.25">
      <c r="B60" s="12"/>
      <c r="C60" s="12"/>
      <c r="D60" s="13"/>
      <c r="F60" s="1"/>
      <c r="G60" s="1"/>
      <c r="H60" s="1"/>
      <c r="I60" s="1"/>
      <c r="J60" s="1"/>
    </row>
    <row r="61" spans="2:10" ht="6" customHeight="1" x14ac:dyDescent="0.25">
      <c r="B61" s="12"/>
      <c r="C61" s="12"/>
      <c r="D61" s="13"/>
      <c r="F61" s="1"/>
      <c r="G61" s="1"/>
      <c r="H61" s="1"/>
      <c r="I61" s="1"/>
      <c r="J61" s="1"/>
    </row>
    <row r="62" spans="2:10" ht="14.45" customHeight="1" collapsed="1" x14ac:dyDescent="0.25">
      <c r="B62" s="16" t="s">
        <v>334</v>
      </c>
      <c r="C62" s="16"/>
      <c r="D62" s="17"/>
      <c r="E62" s="2"/>
      <c r="F62" s="6">
        <f>F18+F39+F59</f>
        <v>0</v>
      </c>
      <c r="G62" s="4"/>
      <c r="H62" s="6">
        <f>H18+H39+H59</f>
        <v>0</v>
      </c>
      <c r="I62" s="4"/>
      <c r="J62" s="6">
        <f>J18+J39+J59</f>
        <v>0</v>
      </c>
    </row>
    <row r="63" spans="2:10" ht="14.45" hidden="1" customHeight="1" outlineLevel="1" x14ac:dyDescent="0.25">
      <c r="B63" s="18" t="s">
        <v>340</v>
      </c>
      <c r="C63" s="18"/>
      <c r="D63" s="19"/>
      <c r="E63" s="20"/>
      <c r="F63" s="21" t="e">
        <f>F62-#REF!+#REF!</f>
        <v>#REF!</v>
      </c>
      <c r="G63" s="21"/>
      <c r="H63" s="21" t="e">
        <f>H62-#REF!+#REF!</f>
        <v>#REF!</v>
      </c>
      <c r="I63" s="21"/>
      <c r="J63" s="21" t="e">
        <f>J62-#REF!+#REF!</f>
        <v>#REF!</v>
      </c>
    </row>
    <row r="64" spans="2:10" ht="14.45" customHeight="1" x14ac:dyDescent="0.25">
      <c r="B64" s="12"/>
      <c r="C64" s="12"/>
      <c r="D64" s="13"/>
      <c r="F64" s="1"/>
      <c r="G64" s="1"/>
      <c r="H64" s="1"/>
      <c r="I64" s="1"/>
      <c r="J64" s="1"/>
    </row>
    <row r="65" spans="2:10" ht="14.45" customHeight="1" x14ac:dyDescent="0.25">
      <c r="B65" s="12" t="s">
        <v>106</v>
      </c>
      <c r="C65" s="12"/>
      <c r="D65" s="13" t="s">
        <v>107</v>
      </c>
      <c r="E65" s="7"/>
      <c r="F65" s="1">
        <f>IFERROR(VLOOKUP(#REF!,PL,2,FALSE),0)</f>
        <v>0</v>
      </c>
      <c r="G65" s="1"/>
      <c r="H65" s="1">
        <f>IFERROR(VLOOKUP(#REF!,PL,4,FALSE),0)</f>
        <v>0</v>
      </c>
      <c r="I65" s="1"/>
      <c r="J65" s="1">
        <f>IFERROR(VLOOKUP(#REF!,PL,9,FALSE),0)</f>
        <v>0</v>
      </c>
    </row>
    <row r="66" spans="2:10" ht="14.45" customHeight="1" x14ac:dyDescent="0.25">
      <c r="B66" s="12" t="s">
        <v>342</v>
      </c>
      <c r="C66" s="12"/>
      <c r="D66" s="13" t="s">
        <v>343</v>
      </c>
      <c r="E66" s="7"/>
      <c r="F66" s="1">
        <f>IFERROR(VLOOKUP(#REF!,PL,2,FALSE),0)</f>
        <v>0</v>
      </c>
      <c r="G66" s="1"/>
      <c r="H66" s="1">
        <f>IFERROR(VLOOKUP(#REF!,PL,4,FALSE),0)</f>
        <v>0</v>
      </c>
      <c r="I66" s="1"/>
      <c r="J66" s="1">
        <f>IFERROR(VLOOKUP(#REF!,PL,9,FALSE),0)</f>
        <v>0</v>
      </c>
    </row>
    <row r="67" spans="2:10" ht="14.45" customHeight="1" x14ac:dyDescent="0.25">
      <c r="B67" s="12" t="s">
        <v>108</v>
      </c>
      <c r="C67" s="12"/>
      <c r="D67" s="13" t="s">
        <v>109</v>
      </c>
      <c r="E67" s="7"/>
      <c r="F67" s="1">
        <f>IFERROR(VLOOKUP(#REF!,PL,2,FALSE),0)</f>
        <v>0</v>
      </c>
      <c r="G67" s="1"/>
      <c r="H67" s="1">
        <f>IFERROR(VLOOKUP(#REF!,PL,4,FALSE),0)</f>
        <v>0</v>
      </c>
      <c r="I67" s="1"/>
      <c r="J67" s="1">
        <f>IFERROR(VLOOKUP(#REF!,PL,9,FALSE),0)</f>
        <v>0</v>
      </c>
    </row>
    <row r="68" spans="2:10" ht="14.45" customHeight="1" x14ac:dyDescent="0.25">
      <c r="B68" s="12" t="s">
        <v>110</v>
      </c>
      <c r="C68" s="12"/>
      <c r="D68" s="13" t="s">
        <v>111</v>
      </c>
      <c r="E68" s="7"/>
      <c r="F68" s="1">
        <f>IFERROR(VLOOKUP(#REF!,PL,2,FALSE),0)</f>
        <v>0</v>
      </c>
      <c r="G68" s="1"/>
      <c r="H68" s="1">
        <f>IFERROR(VLOOKUP(#REF!,PL,4,FALSE),0)</f>
        <v>0</v>
      </c>
      <c r="I68" s="1"/>
      <c r="J68" s="1">
        <f>IFERROR(VLOOKUP(#REF!,PL,9,FALSE),0)</f>
        <v>0</v>
      </c>
    </row>
    <row r="69" spans="2:10" ht="14.45" customHeight="1" x14ac:dyDescent="0.25">
      <c r="B69" s="12" t="s">
        <v>112</v>
      </c>
      <c r="C69" s="12"/>
      <c r="D69" s="13" t="s">
        <v>113</v>
      </c>
      <c r="F69" s="1">
        <f>IFERROR(VLOOKUP(#REF!,PL,2,FALSE),0)</f>
        <v>0</v>
      </c>
      <c r="G69" s="1"/>
      <c r="H69" s="1">
        <f>IFERROR(VLOOKUP(#REF!,PL,4,FALSE),0)</f>
        <v>0</v>
      </c>
      <c r="I69" s="1"/>
      <c r="J69" s="1">
        <f>IFERROR(VLOOKUP(#REF!,PL,9,FALSE),0)</f>
        <v>0</v>
      </c>
    </row>
    <row r="70" spans="2:10" ht="14.45" customHeight="1" x14ac:dyDescent="0.25">
      <c r="B70" s="12" t="s">
        <v>114</v>
      </c>
      <c r="C70" s="12"/>
      <c r="D70" s="13" t="s">
        <v>115</v>
      </c>
      <c r="F70" s="1">
        <f>IFERROR(VLOOKUP(#REF!,PL,2,FALSE),0)</f>
        <v>0</v>
      </c>
      <c r="G70" s="1"/>
      <c r="H70" s="1">
        <f>IFERROR(VLOOKUP(#REF!,PL,4,FALSE),0)</f>
        <v>0</v>
      </c>
      <c r="I70" s="1"/>
      <c r="J70" s="1">
        <f>IFERROR(VLOOKUP(#REF!,PL,9,FALSE),0)</f>
        <v>0</v>
      </c>
    </row>
    <row r="71" spans="2:10" ht="14.45" customHeight="1" x14ac:dyDescent="0.25">
      <c r="B71" s="12" t="s">
        <v>116</v>
      </c>
      <c r="C71" s="12"/>
      <c r="D71" s="13" t="s">
        <v>117</v>
      </c>
      <c r="F71" s="1">
        <f>IFERROR(VLOOKUP(#REF!,PL,2,FALSE),0)</f>
        <v>0</v>
      </c>
      <c r="G71" s="1"/>
      <c r="H71" s="1">
        <f>IFERROR(VLOOKUP(#REF!,PL,4,FALSE),0)</f>
        <v>0</v>
      </c>
      <c r="I71" s="1"/>
      <c r="J71" s="1">
        <f>IFERROR(VLOOKUP(#REF!,PL,9,FALSE),0)</f>
        <v>0</v>
      </c>
    </row>
    <row r="72" spans="2:10" ht="14.45" customHeight="1" x14ac:dyDescent="0.25">
      <c r="B72" s="12" t="s">
        <v>118</v>
      </c>
      <c r="C72" s="12"/>
      <c r="D72" s="13" t="s">
        <v>119</v>
      </c>
      <c r="F72" s="1">
        <f>IFERROR(VLOOKUP(#REF!,PL,2,FALSE),0)</f>
        <v>0</v>
      </c>
      <c r="G72" s="1"/>
      <c r="H72" s="1">
        <f>IFERROR(VLOOKUP(#REF!,PL,4,FALSE),0)</f>
        <v>0</v>
      </c>
      <c r="I72" s="1"/>
      <c r="J72" s="1">
        <f>IFERROR(VLOOKUP(#REF!,PL,9,FALSE),0)</f>
        <v>0</v>
      </c>
    </row>
    <row r="73" spans="2:10" ht="14.45" customHeight="1" x14ac:dyDescent="0.25">
      <c r="B73" s="12" t="s">
        <v>120</v>
      </c>
      <c r="C73" s="12"/>
      <c r="D73" s="13" t="s">
        <v>121</v>
      </c>
      <c r="F73" s="1">
        <f>IFERROR(VLOOKUP(#REF!,PL,2,FALSE),0)</f>
        <v>0</v>
      </c>
      <c r="G73" s="1"/>
      <c r="H73" s="1">
        <f>IFERROR(VLOOKUP(#REF!,PL,4,FALSE),0)</f>
        <v>0</v>
      </c>
      <c r="I73" s="1"/>
      <c r="J73" s="1">
        <f>IFERROR(VLOOKUP(#REF!,PL,9,FALSE),0)</f>
        <v>0</v>
      </c>
    </row>
    <row r="74" spans="2:10" ht="14.45" customHeight="1" x14ac:dyDescent="0.25">
      <c r="B74" s="12" t="s">
        <v>122</v>
      </c>
      <c r="C74" s="12"/>
      <c r="D74" s="13" t="s">
        <v>123</v>
      </c>
      <c r="F74" s="1">
        <f>IFERROR(VLOOKUP(#REF!,PL,2,FALSE),0)</f>
        <v>0</v>
      </c>
      <c r="G74" s="1"/>
      <c r="H74" s="1">
        <f>IFERROR(VLOOKUP(#REF!,PL,4,FALSE),0)</f>
        <v>0</v>
      </c>
      <c r="I74" s="1"/>
      <c r="J74" s="1">
        <f>IFERROR(VLOOKUP(#REF!,PL,9,FALSE),0)</f>
        <v>0</v>
      </c>
    </row>
    <row r="75" spans="2:10" ht="14.45" customHeight="1" x14ac:dyDescent="0.25">
      <c r="B75" s="12" t="s">
        <v>124</v>
      </c>
      <c r="C75" s="12"/>
      <c r="D75" s="13" t="s">
        <v>125</v>
      </c>
      <c r="F75" s="1">
        <f>IFERROR(VLOOKUP(#REF!,PL,2,FALSE),0)</f>
        <v>0</v>
      </c>
      <c r="G75" s="1"/>
      <c r="H75" s="1">
        <f>IFERROR(VLOOKUP(#REF!,PL,4,FALSE),0)</f>
        <v>0</v>
      </c>
      <c r="I75" s="1"/>
      <c r="J75" s="1">
        <f>IFERROR(VLOOKUP(#REF!,PL,9,FALSE),0)</f>
        <v>0</v>
      </c>
    </row>
    <row r="76" spans="2:10" ht="14.45" customHeight="1" x14ac:dyDescent="0.25">
      <c r="B76" s="12" t="s">
        <v>126</v>
      </c>
      <c r="C76" s="12"/>
      <c r="D76" s="13" t="s">
        <v>127</v>
      </c>
      <c r="F76" s="1">
        <f>IFERROR(VLOOKUP(#REF!,PL,2,FALSE),0)</f>
        <v>0</v>
      </c>
      <c r="G76" s="1"/>
      <c r="H76" s="1">
        <f>IFERROR(VLOOKUP(#REF!,PL,4,FALSE),0)</f>
        <v>0</v>
      </c>
      <c r="I76" s="1"/>
      <c r="J76" s="1">
        <f>IFERROR(VLOOKUP(#REF!,PL,9,FALSE),0)</f>
        <v>0</v>
      </c>
    </row>
    <row r="77" spans="2:10" ht="14.45" customHeight="1" x14ac:dyDescent="0.25">
      <c r="B77" s="12" t="s">
        <v>128</v>
      </c>
      <c r="C77" s="12"/>
      <c r="D77" s="13" t="s">
        <v>129</v>
      </c>
      <c r="F77" s="1">
        <f>IFERROR(VLOOKUP(#REF!,PL,2,FALSE),0)</f>
        <v>0</v>
      </c>
      <c r="G77" s="1"/>
      <c r="H77" s="1">
        <f>IFERROR(VLOOKUP(#REF!,PL,4,FALSE),0)</f>
        <v>0</v>
      </c>
      <c r="I77" s="1"/>
      <c r="J77" s="1">
        <f>IFERROR(VLOOKUP(#REF!,PL,9,FALSE),0)</f>
        <v>0</v>
      </c>
    </row>
    <row r="78" spans="2:10" ht="14.45" customHeight="1" x14ac:dyDescent="0.25">
      <c r="B78" s="12" t="s">
        <v>130</v>
      </c>
      <c r="C78" s="12"/>
      <c r="D78" s="13" t="s">
        <v>131</v>
      </c>
      <c r="F78" s="1">
        <f>IFERROR(VLOOKUP(#REF!,PL,2,FALSE),0)</f>
        <v>0</v>
      </c>
      <c r="G78" s="1"/>
      <c r="H78" s="1">
        <f>IFERROR(VLOOKUP(#REF!,PL,4,FALSE),0)</f>
        <v>0</v>
      </c>
      <c r="I78" s="1"/>
      <c r="J78" s="1">
        <f>IFERROR(VLOOKUP(#REF!,PL,9,FALSE),0)</f>
        <v>0</v>
      </c>
    </row>
    <row r="79" spans="2:10" ht="14.45" customHeight="1" x14ac:dyDescent="0.25">
      <c r="B79" s="12" t="s">
        <v>132</v>
      </c>
      <c r="C79" s="12"/>
      <c r="D79" s="13" t="s">
        <v>133</v>
      </c>
      <c r="F79" s="1">
        <f>IFERROR(VLOOKUP(#REF!,PL,2,FALSE),0)</f>
        <v>0</v>
      </c>
      <c r="G79" s="1"/>
      <c r="H79" s="1">
        <f>IFERROR(VLOOKUP(#REF!,PL,4,FALSE),0)</f>
        <v>0</v>
      </c>
      <c r="I79" s="1"/>
      <c r="J79" s="1">
        <f>IFERROR(VLOOKUP(#REF!,PL,9,FALSE),0)</f>
        <v>0</v>
      </c>
    </row>
    <row r="80" spans="2:10" ht="14.45" customHeight="1" x14ac:dyDescent="0.25">
      <c r="B80" s="12" t="s">
        <v>134</v>
      </c>
      <c r="C80" s="12"/>
      <c r="D80" s="13" t="s">
        <v>135</v>
      </c>
      <c r="F80" s="1">
        <f>IFERROR(VLOOKUP(#REF!,PL,2,FALSE),0)</f>
        <v>0</v>
      </c>
      <c r="G80" s="1"/>
      <c r="H80" s="1">
        <f>IFERROR(VLOOKUP(#REF!,PL,4,FALSE),0)</f>
        <v>0</v>
      </c>
      <c r="I80" s="1"/>
      <c r="J80" s="1">
        <f>IFERROR(VLOOKUP(#REF!,PL,9,FALSE),0)</f>
        <v>0</v>
      </c>
    </row>
    <row r="81" spans="2:10" ht="14.45" customHeight="1" x14ac:dyDescent="0.25">
      <c r="B81" s="12" t="s">
        <v>136</v>
      </c>
      <c r="C81" s="12"/>
      <c r="D81" s="13" t="s">
        <v>137</v>
      </c>
      <c r="F81" s="1">
        <f>IFERROR(VLOOKUP(#REF!,PL,2,FALSE),0)</f>
        <v>0</v>
      </c>
      <c r="G81" s="1"/>
      <c r="H81" s="1">
        <f>IFERROR(VLOOKUP(#REF!,PL,4,FALSE),0)</f>
        <v>0</v>
      </c>
      <c r="I81" s="1"/>
      <c r="J81" s="1">
        <f>IFERROR(VLOOKUP(#REF!,PL,9,FALSE),0)</f>
        <v>0</v>
      </c>
    </row>
    <row r="82" spans="2:10" ht="14.45" customHeight="1" x14ac:dyDescent="0.25">
      <c r="B82" s="12" t="s">
        <v>104</v>
      </c>
      <c r="C82" s="12"/>
      <c r="D82" s="13" t="s">
        <v>105</v>
      </c>
      <c r="F82" s="8">
        <f>SUM(F65:F81)</f>
        <v>0</v>
      </c>
      <c r="G82" s="1"/>
      <c r="H82" s="8">
        <f>SUM(H65:H81)</f>
        <v>0</v>
      </c>
      <c r="I82" s="1"/>
      <c r="J82" s="8">
        <f>SUM(J65:J81)</f>
        <v>0</v>
      </c>
    </row>
    <row r="83" spans="2:10" ht="14.45" customHeight="1" x14ac:dyDescent="0.25">
      <c r="B83" s="12"/>
      <c r="C83" s="12"/>
      <c r="D83" s="13"/>
      <c r="F83" s="1"/>
      <c r="G83" s="1"/>
      <c r="H83" s="1"/>
      <c r="I83" s="1"/>
      <c r="J83" s="1"/>
    </row>
    <row r="84" spans="2:10" ht="14.45" customHeight="1" x14ac:dyDescent="0.25">
      <c r="B84" s="12" t="s">
        <v>140</v>
      </c>
      <c r="C84" s="12"/>
      <c r="D84" s="13" t="s">
        <v>30</v>
      </c>
      <c r="F84" s="1">
        <f>IFERROR(VLOOKUP(#REF!,PL,2,FALSE),0)</f>
        <v>0</v>
      </c>
      <c r="G84" s="1"/>
      <c r="H84" s="1">
        <f>IFERROR(VLOOKUP(#REF!,PL,4,FALSE),0)</f>
        <v>0</v>
      </c>
      <c r="I84" s="1"/>
      <c r="J84" s="1">
        <f>IFERROR(VLOOKUP(#REF!,PL,9,FALSE),0)</f>
        <v>0</v>
      </c>
    </row>
    <row r="85" spans="2:10" ht="14.45" customHeight="1" x14ac:dyDescent="0.25">
      <c r="B85" s="12" t="s">
        <v>141</v>
      </c>
      <c r="C85" s="12"/>
      <c r="D85" s="13" t="s">
        <v>32</v>
      </c>
      <c r="F85" s="1">
        <f>IFERROR(VLOOKUP(#REF!,PL,2,FALSE),0)</f>
        <v>0</v>
      </c>
      <c r="G85" s="1"/>
      <c r="H85" s="1">
        <f>IFERROR(VLOOKUP(#REF!,PL,4,FALSE),0)</f>
        <v>0</v>
      </c>
      <c r="I85" s="1"/>
      <c r="J85" s="1">
        <f>IFERROR(VLOOKUP(#REF!,PL,9,FALSE),0)</f>
        <v>0</v>
      </c>
    </row>
    <row r="86" spans="2:10" ht="14.45" customHeight="1" x14ac:dyDescent="0.25">
      <c r="B86" s="12" t="s">
        <v>142</v>
      </c>
      <c r="C86" s="12"/>
      <c r="D86" s="13" t="s">
        <v>34</v>
      </c>
      <c r="F86" s="1">
        <f>IFERROR(VLOOKUP(#REF!,PL,2,FALSE),0)</f>
        <v>0</v>
      </c>
      <c r="G86" s="1"/>
      <c r="H86" s="1">
        <f>IFERROR(VLOOKUP(#REF!,PL,4,FALSE),0)</f>
        <v>0</v>
      </c>
      <c r="I86" s="1"/>
      <c r="J86" s="1">
        <f>IFERROR(VLOOKUP(#REF!,PL,9,FALSE),0)</f>
        <v>0</v>
      </c>
    </row>
    <row r="87" spans="2:10" ht="14.45" customHeight="1" x14ac:dyDescent="0.25">
      <c r="B87" s="12" t="s">
        <v>143</v>
      </c>
      <c r="C87" s="12"/>
      <c r="D87" s="13" t="s">
        <v>36</v>
      </c>
      <c r="F87" s="1">
        <f>IFERROR(VLOOKUP(#REF!,PL,2,FALSE),0)</f>
        <v>0</v>
      </c>
      <c r="G87" s="1"/>
      <c r="H87" s="1">
        <f>IFERROR(VLOOKUP(#REF!,PL,4,FALSE),0)</f>
        <v>0</v>
      </c>
      <c r="I87" s="1"/>
      <c r="J87" s="1">
        <f>IFERROR(VLOOKUP(#REF!,PL,9,FALSE),0)</f>
        <v>0</v>
      </c>
    </row>
    <row r="88" spans="2:10" ht="14.45" customHeight="1" x14ac:dyDescent="0.25">
      <c r="B88" s="12" t="s">
        <v>144</v>
      </c>
      <c r="C88" s="12"/>
      <c r="D88" s="13" t="s">
        <v>38</v>
      </c>
      <c r="F88" s="1">
        <f>IFERROR(VLOOKUP(#REF!,PL,2,FALSE),0)</f>
        <v>0</v>
      </c>
      <c r="G88" s="1"/>
      <c r="H88" s="1">
        <f>IFERROR(VLOOKUP(#REF!,PL,4,FALSE),0)</f>
        <v>0</v>
      </c>
      <c r="I88" s="1"/>
      <c r="J88" s="1">
        <f>IFERROR(VLOOKUP(#REF!,PL,9,FALSE),0)</f>
        <v>0</v>
      </c>
    </row>
    <row r="89" spans="2:10" ht="14.45" customHeight="1" x14ac:dyDescent="0.25">
      <c r="B89" s="12" t="s">
        <v>145</v>
      </c>
      <c r="C89" s="12"/>
      <c r="D89" s="13" t="s">
        <v>40</v>
      </c>
      <c r="F89" s="1">
        <f>IFERROR(VLOOKUP(#REF!,PL,2,FALSE),0)</f>
        <v>0</v>
      </c>
      <c r="G89" s="1"/>
      <c r="H89" s="1">
        <f>IFERROR(VLOOKUP(#REF!,PL,4,FALSE),0)</f>
        <v>0</v>
      </c>
      <c r="I89" s="1"/>
      <c r="J89" s="1">
        <f>IFERROR(VLOOKUP(#REF!,PL,9,FALSE),0)</f>
        <v>0</v>
      </c>
    </row>
    <row r="90" spans="2:10" ht="14.45" customHeight="1" x14ac:dyDescent="0.25">
      <c r="B90" s="12" t="s">
        <v>146</v>
      </c>
      <c r="C90" s="12"/>
      <c r="D90" s="13" t="s">
        <v>42</v>
      </c>
      <c r="F90" s="1">
        <f>IFERROR(VLOOKUP(#REF!,PL,2,FALSE),0)</f>
        <v>0</v>
      </c>
      <c r="G90" s="1"/>
      <c r="H90" s="1">
        <f>IFERROR(VLOOKUP(#REF!,PL,4,FALSE),0)</f>
        <v>0</v>
      </c>
      <c r="I90" s="1"/>
      <c r="J90" s="1">
        <f>IFERROR(VLOOKUP(#REF!,PL,9,FALSE),0)</f>
        <v>0</v>
      </c>
    </row>
    <row r="91" spans="2:10" ht="14.45" customHeight="1" x14ac:dyDescent="0.25">
      <c r="B91" s="12" t="s">
        <v>147</v>
      </c>
      <c r="C91" s="12"/>
      <c r="D91" s="13" t="s">
        <v>44</v>
      </c>
      <c r="F91" s="1">
        <f>IFERROR(VLOOKUP(#REF!,PL,2,FALSE),0)</f>
        <v>0</v>
      </c>
      <c r="G91" s="1"/>
      <c r="H91" s="1">
        <f>IFERROR(VLOOKUP(#REF!,PL,4,FALSE),0)</f>
        <v>0</v>
      </c>
      <c r="I91" s="1"/>
      <c r="J91" s="1">
        <f>IFERROR(VLOOKUP(#REF!,PL,9,FALSE),0)</f>
        <v>0</v>
      </c>
    </row>
    <row r="92" spans="2:10" ht="14.45" customHeight="1" x14ac:dyDescent="0.25">
      <c r="B92" s="12" t="s">
        <v>148</v>
      </c>
      <c r="C92" s="12"/>
      <c r="D92" s="13" t="s">
        <v>46</v>
      </c>
      <c r="F92" s="1">
        <f>IFERROR(VLOOKUP(#REF!,PL,2,FALSE),0)</f>
        <v>0</v>
      </c>
      <c r="G92" s="1"/>
      <c r="H92" s="1">
        <f>IFERROR(VLOOKUP(#REF!,PL,4,FALSE),0)</f>
        <v>0</v>
      </c>
      <c r="I92" s="1"/>
      <c r="J92" s="1">
        <f>IFERROR(VLOOKUP(#REF!,PL,9,FALSE),0)</f>
        <v>0</v>
      </c>
    </row>
    <row r="93" spans="2:10" ht="14.45" customHeight="1" x14ac:dyDescent="0.25">
      <c r="B93" s="12" t="s">
        <v>149</v>
      </c>
      <c r="C93" s="12"/>
      <c r="D93" s="13" t="s">
        <v>48</v>
      </c>
      <c r="F93" s="1">
        <f>IFERROR(VLOOKUP(#REF!,PL,2,FALSE),0)</f>
        <v>0</v>
      </c>
      <c r="G93" s="1"/>
      <c r="H93" s="1">
        <f>IFERROR(VLOOKUP(#REF!,PL,4,FALSE),0)</f>
        <v>0</v>
      </c>
      <c r="I93" s="1"/>
      <c r="J93" s="1">
        <f>IFERROR(VLOOKUP(#REF!,PL,9,FALSE),0)</f>
        <v>0</v>
      </c>
    </row>
    <row r="94" spans="2:10" ht="14.45" customHeight="1" x14ac:dyDescent="0.25">
      <c r="B94" s="12" t="s">
        <v>150</v>
      </c>
      <c r="C94" s="12"/>
      <c r="D94" s="13" t="s">
        <v>50</v>
      </c>
      <c r="F94" s="1">
        <f>IFERROR(VLOOKUP(#REF!,PL,2,FALSE),0)</f>
        <v>0</v>
      </c>
      <c r="G94" s="1"/>
      <c r="H94" s="1">
        <f>IFERROR(VLOOKUP(#REF!,PL,4,FALSE),0)</f>
        <v>0</v>
      </c>
      <c r="I94" s="1"/>
      <c r="J94" s="1">
        <f>IFERROR(VLOOKUP(#REF!,PL,9,FALSE),0)</f>
        <v>0</v>
      </c>
    </row>
    <row r="95" spans="2:10" ht="14.45" customHeight="1" x14ac:dyDescent="0.25">
      <c r="B95" s="12" t="s">
        <v>151</v>
      </c>
      <c r="C95" s="12"/>
      <c r="D95" s="13" t="s">
        <v>52</v>
      </c>
      <c r="F95" s="1">
        <f>IFERROR(VLOOKUP(#REF!,PL,2,FALSE),0)</f>
        <v>0</v>
      </c>
      <c r="G95" s="1"/>
      <c r="H95" s="1">
        <f>IFERROR(VLOOKUP(#REF!,PL,4,FALSE),0)</f>
        <v>0</v>
      </c>
      <c r="I95" s="1"/>
      <c r="J95" s="1">
        <f>IFERROR(VLOOKUP(#REF!,PL,9,FALSE),0)</f>
        <v>0</v>
      </c>
    </row>
    <row r="96" spans="2:10" ht="14.45" customHeight="1" x14ac:dyDescent="0.25">
      <c r="B96" s="12" t="s">
        <v>152</v>
      </c>
      <c r="C96" s="12"/>
      <c r="D96" s="13" t="s">
        <v>54</v>
      </c>
      <c r="F96" s="1">
        <f>IFERROR(VLOOKUP(#REF!,PL,2,FALSE),0)</f>
        <v>0</v>
      </c>
      <c r="G96" s="1"/>
      <c r="H96" s="1">
        <f>IFERROR(VLOOKUP(#REF!,PL,4,FALSE),0)</f>
        <v>0</v>
      </c>
      <c r="I96" s="1"/>
      <c r="J96" s="1">
        <f>IFERROR(VLOOKUP(#REF!,PL,9,FALSE),0)</f>
        <v>0</v>
      </c>
    </row>
    <row r="97" spans="2:10" ht="14.45" customHeight="1" x14ac:dyDescent="0.25">
      <c r="B97" s="12" t="s">
        <v>153</v>
      </c>
      <c r="C97" s="12"/>
      <c r="D97" s="13" t="s">
        <v>56</v>
      </c>
      <c r="F97" s="1">
        <f>IFERROR(VLOOKUP(#REF!,PL,2,FALSE),0)</f>
        <v>0</v>
      </c>
      <c r="G97" s="1"/>
      <c r="H97" s="1">
        <f>IFERROR(VLOOKUP(#REF!,PL,4,FALSE),0)</f>
        <v>0</v>
      </c>
      <c r="I97" s="1"/>
      <c r="J97" s="1">
        <f>IFERROR(VLOOKUP(#REF!,PL,9,FALSE),0)</f>
        <v>0</v>
      </c>
    </row>
    <row r="98" spans="2:10" ht="14.45" customHeight="1" x14ac:dyDescent="0.25">
      <c r="B98" s="12" t="s">
        <v>154</v>
      </c>
      <c r="C98" s="12"/>
      <c r="D98" s="13" t="s">
        <v>58</v>
      </c>
      <c r="F98" s="1">
        <f>IFERROR(VLOOKUP(#REF!,PL,2,FALSE),0)</f>
        <v>0</v>
      </c>
      <c r="G98" s="1"/>
      <c r="H98" s="1">
        <f>IFERROR(VLOOKUP(#REF!,PL,4,FALSE),0)</f>
        <v>0</v>
      </c>
      <c r="I98" s="1"/>
      <c r="J98" s="1">
        <f>IFERROR(VLOOKUP(#REF!,PL,9,FALSE),0)</f>
        <v>0</v>
      </c>
    </row>
    <row r="99" spans="2:10" ht="14.45" customHeight="1" x14ac:dyDescent="0.25">
      <c r="B99" s="12" t="s">
        <v>155</v>
      </c>
      <c r="C99" s="12"/>
      <c r="D99" s="13" t="s">
        <v>60</v>
      </c>
      <c r="F99" s="1">
        <f>IFERROR(VLOOKUP(#REF!,PL,2,FALSE),0)</f>
        <v>0</v>
      </c>
      <c r="G99" s="1"/>
      <c r="H99" s="1">
        <f>IFERROR(VLOOKUP(#REF!,PL,4,FALSE),0)</f>
        <v>0</v>
      </c>
      <c r="I99" s="1"/>
      <c r="J99" s="1">
        <f>IFERROR(VLOOKUP(#REF!,PL,9,FALSE),0)</f>
        <v>0</v>
      </c>
    </row>
    <row r="100" spans="2:10" ht="14.45" customHeight="1" x14ac:dyDescent="0.25">
      <c r="B100" s="12" t="s">
        <v>156</v>
      </c>
      <c r="C100" s="12"/>
      <c r="D100" s="13" t="s">
        <v>62</v>
      </c>
      <c r="F100" s="1">
        <f>IFERROR(VLOOKUP(#REF!,PL,2,FALSE),0)</f>
        <v>0</v>
      </c>
      <c r="G100" s="1"/>
      <c r="H100" s="1">
        <f>IFERROR(VLOOKUP(#REF!,PL,4,FALSE),0)</f>
        <v>0</v>
      </c>
      <c r="I100" s="1"/>
      <c r="J100" s="1">
        <f>IFERROR(VLOOKUP(#REF!,PL,9,FALSE),0)</f>
        <v>0</v>
      </c>
    </row>
    <row r="101" spans="2:10" ht="14.45" customHeight="1" x14ac:dyDescent="0.25">
      <c r="B101" s="12" t="s">
        <v>157</v>
      </c>
      <c r="C101" s="12"/>
      <c r="D101" s="13" t="s">
        <v>64</v>
      </c>
      <c r="F101" s="1">
        <f>IFERROR(VLOOKUP(#REF!,PL,2,FALSE),0)</f>
        <v>0</v>
      </c>
      <c r="G101" s="1"/>
      <c r="H101" s="1">
        <f>IFERROR(VLOOKUP(#REF!,PL,4,FALSE),0)</f>
        <v>0</v>
      </c>
      <c r="I101" s="1"/>
      <c r="J101" s="1">
        <f>IFERROR(VLOOKUP(#REF!,PL,9,FALSE),0)</f>
        <v>0</v>
      </c>
    </row>
    <row r="102" spans="2:10" ht="14.45" customHeight="1" x14ac:dyDescent="0.25">
      <c r="B102" s="12" t="s">
        <v>158</v>
      </c>
      <c r="C102" s="12"/>
      <c r="D102" s="13" t="s">
        <v>159</v>
      </c>
      <c r="F102" s="1">
        <f>IFERROR(VLOOKUP(#REF!,PL,2,FALSE),0)</f>
        <v>0</v>
      </c>
      <c r="G102" s="1"/>
      <c r="H102" s="1">
        <f>IFERROR(VLOOKUP(#REF!,PL,4,FALSE),0)</f>
        <v>0</v>
      </c>
      <c r="I102" s="1"/>
      <c r="J102" s="1">
        <f>IFERROR(VLOOKUP(#REF!,PL,9,FALSE),0)</f>
        <v>0</v>
      </c>
    </row>
    <row r="103" spans="2:10" ht="14.45" customHeight="1" x14ac:dyDescent="0.25">
      <c r="B103" s="12" t="s">
        <v>138</v>
      </c>
      <c r="C103" s="12"/>
      <c r="D103" s="13" t="s">
        <v>139</v>
      </c>
      <c r="F103" s="8">
        <f>SUM(F84:F102)</f>
        <v>0</v>
      </c>
      <c r="G103" s="1"/>
      <c r="H103" s="8">
        <f>SUM(H84:H102)</f>
        <v>0</v>
      </c>
      <c r="I103" s="1"/>
      <c r="J103" s="8">
        <f>SUM(J84:J102)</f>
        <v>0</v>
      </c>
    </row>
    <row r="104" spans="2:10" ht="14.45" customHeight="1" x14ac:dyDescent="0.25">
      <c r="B104" s="12"/>
      <c r="C104" s="12"/>
      <c r="D104" s="13"/>
      <c r="F104" s="1"/>
      <c r="G104" s="1"/>
      <c r="H104" s="1"/>
      <c r="I104" s="1"/>
      <c r="J104" s="1"/>
    </row>
    <row r="105" spans="2:10" ht="14.45" customHeight="1" x14ac:dyDescent="0.25">
      <c r="B105" s="12" t="s">
        <v>162</v>
      </c>
      <c r="C105" s="12"/>
      <c r="D105" s="13" t="s">
        <v>163</v>
      </c>
      <c r="E105" s="7"/>
      <c r="F105" s="1">
        <f>IFERROR(VLOOKUP(#REF!,PL,2,FALSE),0)</f>
        <v>0</v>
      </c>
      <c r="G105" s="1"/>
      <c r="H105" s="1">
        <f>IFERROR(VLOOKUP(#REF!,PL,4,FALSE),0)</f>
        <v>0</v>
      </c>
      <c r="I105" s="1"/>
      <c r="J105" s="1">
        <f>IFERROR(VLOOKUP(#REF!,PL,9,FALSE),0)</f>
        <v>0</v>
      </c>
    </row>
    <row r="106" spans="2:10" ht="14.45" customHeight="1" x14ac:dyDescent="0.25">
      <c r="B106" s="12" t="s">
        <v>164</v>
      </c>
      <c r="C106" s="12"/>
      <c r="D106" s="13" t="s">
        <v>165</v>
      </c>
      <c r="F106" s="1">
        <f>IFERROR(VLOOKUP(#REF!,PL,2,FALSE),0)</f>
        <v>0</v>
      </c>
      <c r="G106" s="1"/>
      <c r="H106" s="1">
        <f>IFERROR(VLOOKUP(#REF!,PL,4,FALSE),0)</f>
        <v>0</v>
      </c>
      <c r="I106" s="1"/>
      <c r="J106" s="1">
        <f>IFERROR(VLOOKUP(#REF!,PL,9,FALSE),0)</f>
        <v>0</v>
      </c>
    </row>
    <row r="107" spans="2:10" ht="14.45" customHeight="1" x14ac:dyDescent="0.25">
      <c r="B107" s="12" t="s">
        <v>166</v>
      </c>
      <c r="C107" s="12"/>
      <c r="D107" s="13" t="s">
        <v>167</v>
      </c>
      <c r="F107" s="1">
        <f>IFERROR(VLOOKUP(#REF!,PL,2,FALSE),0)</f>
        <v>0</v>
      </c>
      <c r="G107" s="1"/>
      <c r="H107" s="1">
        <f>IFERROR(VLOOKUP(#REF!,PL,4,FALSE),0)</f>
        <v>0</v>
      </c>
      <c r="I107" s="1"/>
      <c r="J107" s="1">
        <f>IFERROR(VLOOKUP(#REF!,PL,9,FALSE),0)</f>
        <v>0</v>
      </c>
    </row>
    <row r="108" spans="2:10" ht="14.45" customHeight="1" x14ac:dyDescent="0.25">
      <c r="B108" s="12" t="s">
        <v>168</v>
      </c>
      <c r="C108" s="12"/>
      <c r="D108" s="13" t="s">
        <v>169</v>
      </c>
      <c r="F108" s="1">
        <f>IFERROR(VLOOKUP(#REF!,PL,2,FALSE),0)</f>
        <v>0</v>
      </c>
      <c r="G108" s="1"/>
      <c r="H108" s="1">
        <f>IFERROR(VLOOKUP(#REF!,PL,4,FALSE),0)</f>
        <v>0</v>
      </c>
      <c r="I108" s="1"/>
      <c r="J108" s="1">
        <f>IFERROR(VLOOKUP(#REF!,PL,9,FALSE),0)</f>
        <v>0</v>
      </c>
    </row>
    <row r="109" spans="2:10" ht="14.45" customHeight="1" x14ac:dyDescent="0.25">
      <c r="B109" s="12" t="s">
        <v>170</v>
      </c>
      <c r="C109" s="12"/>
      <c r="D109" s="13" t="s">
        <v>171</v>
      </c>
      <c r="F109" s="1">
        <f>IFERROR(VLOOKUP(#REF!,PL,2,FALSE),0)</f>
        <v>0</v>
      </c>
      <c r="G109" s="1"/>
      <c r="H109" s="1">
        <f>IFERROR(VLOOKUP(#REF!,PL,4,FALSE),0)</f>
        <v>0</v>
      </c>
      <c r="I109" s="1"/>
      <c r="J109" s="1">
        <f>IFERROR(VLOOKUP(#REF!,PL,9,FALSE),0)</f>
        <v>0</v>
      </c>
    </row>
    <row r="110" spans="2:10" ht="14.45" customHeight="1" x14ac:dyDescent="0.25">
      <c r="B110" s="12" t="s">
        <v>172</v>
      </c>
      <c r="C110" s="12"/>
      <c r="D110" s="13" t="s">
        <v>173</v>
      </c>
      <c r="F110" s="1">
        <f>IFERROR(VLOOKUP(#REF!,PL,2,FALSE),0)</f>
        <v>0</v>
      </c>
      <c r="G110" s="1"/>
      <c r="H110" s="1">
        <f>IFERROR(VLOOKUP(#REF!,PL,4,FALSE),0)</f>
        <v>0</v>
      </c>
      <c r="I110" s="1"/>
      <c r="J110" s="1">
        <f>IFERROR(VLOOKUP(#REF!,PL,9,FALSE),0)</f>
        <v>0</v>
      </c>
    </row>
    <row r="111" spans="2:10" ht="14.45" customHeight="1" x14ac:dyDescent="0.25">
      <c r="B111" s="12" t="s">
        <v>174</v>
      </c>
      <c r="C111" s="12"/>
      <c r="D111" s="13" t="s">
        <v>83</v>
      </c>
      <c r="F111" s="1">
        <f>IFERROR(VLOOKUP(#REF!,PL,2,FALSE),0)</f>
        <v>0</v>
      </c>
      <c r="G111" s="1"/>
      <c r="H111" s="1">
        <f>IFERROR(VLOOKUP(#REF!,PL,4,FALSE),0)</f>
        <v>0</v>
      </c>
      <c r="I111" s="1"/>
      <c r="J111" s="1">
        <f>IFERROR(VLOOKUP(#REF!,PL,9,FALSE),0)</f>
        <v>0</v>
      </c>
    </row>
    <row r="112" spans="2:10" ht="14.45" customHeight="1" x14ac:dyDescent="0.25">
      <c r="B112" s="12" t="s">
        <v>175</v>
      </c>
      <c r="C112" s="12"/>
      <c r="D112" s="13" t="s">
        <v>176</v>
      </c>
      <c r="F112" s="1">
        <f>IFERROR(VLOOKUP(#REF!,PL,2,FALSE),0)</f>
        <v>0</v>
      </c>
      <c r="G112" s="1"/>
      <c r="H112" s="1">
        <f>IFERROR(VLOOKUP(#REF!,PL,4,FALSE),0)</f>
        <v>0</v>
      </c>
      <c r="I112" s="1"/>
      <c r="J112" s="1">
        <f>IFERROR(VLOOKUP(#REF!,PL,9,FALSE),0)</f>
        <v>0</v>
      </c>
    </row>
    <row r="113" spans="2:10" ht="14.45" customHeight="1" x14ac:dyDescent="0.25">
      <c r="B113" s="12" t="s">
        <v>177</v>
      </c>
      <c r="C113" s="12"/>
      <c r="D113" s="13" t="s">
        <v>178</v>
      </c>
      <c r="F113" s="1">
        <f>IFERROR(VLOOKUP(#REF!,PL,2,FALSE),0)</f>
        <v>0</v>
      </c>
      <c r="G113" s="1"/>
      <c r="H113" s="1">
        <f>IFERROR(VLOOKUP(#REF!,PL,4,FALSE),0)</f>
        <v>0</v>
      </c>
      <c r="I113" s="1"/>
      <c r="J113" s="1">
        <f>IFERROR(VLOOKUP(#REF!,PL,9,FALSE),0)</f>
        <v>0</v>
      </c>
    </row>
    <row r="114" spans="2:10" ht="14.45" customHeight="1" x14ac:dyDescent="0.25">
      <c r="B114" s="12" t="s">
        <v>179</v>
      </c>
      <c r="C114" s="12"/>
      <c r="D114" s="13" t="s">
        <v>91</v>
      </c>
      <c r="F114" s="1">
        <f>IFERROR(VLOOKUP(#REF!,PL,2,FALSE),0)</f>
        <v>0</v>
      </c>
      <c r="G114" s="1"/>
      <c r="H114" s="1">
        <f>IFERROR(VLOOKUP(#REF!,PL,4,FALSE),0)</f>
        <v>0</v>
      </c>
      <c r="I114" s="1"/>
      <c r="J114" s="1">
        <f>IFERROR(VLOOKUP(#REF!,PL,9,FALSE),0)</f>
        <v>0</v>
      </c>
    </row>
    <row r="115" spans="2:10" ht="14.45" customHeight="1" x14ac:dyDescent="0.25">
      <c r="B115" s="12" t="s">
        <v>180</v>
      </c>
      <c r="C115" s="12"/>
      <c r="D115" s="13" t="s">
        <v>181</v>
      </c>
      <c r="F115" s="1">
        <f>IFERROR(VLOOKUP(#REF!,PL,2,FALSE),0)</f>
        <v>0</v>
      </c>
      <c r="G115" s="1"/>
      <c r="H115" s="1">
        <f>IFERROR(VLOOKUP(#REF!,PL,4,FALSE),0)</f>
        <v>0</v>
      </c>
      <c r="I115" s="1"/>
      <c r="J115" s="1">
        <f>IFERROR(VLOOKUP(#REF!,PL,9,FALSE),0)</f>
        <v>0</v>
      </c>
    </row>
    <row r="116" spans="2:10" ht="14.45" customHeight="1" x14ac:dyDescent="0.25">
      <c r="B116" s="12" t="s">
        <v>182</v>
      </c>
      <c r="C116" s="12"/>
      <c r="D116" s="13" t="s">
        <v>183</v>
      </c>
      <c r="F116" s="1">
        <f>IFERROR(VLOOKUP(#REF!,PL,2,FALSE),0)</f>
        <v>0</v>
      </c>
      <c r="G116" s="1"/>
      <c r="H116" s="1">
        <f>IFERROR(VLOOKUP(#REF!,PL,4,FALSE),0)</f>
        <v>0</v>
      </c>
      <c r="I116" s="1"/>
      <c r="J116" s="1">
        <f>IFERROR(VLOOKUP(#REF!,PL,9,FALSE),0)</f>
        <v>0</v>
      </c>
    </row>
    <row r="117" spans="2:10" ht="14.45" customHeight="1" x14ac:dyDescent="0.25">
      <c r="B117" s="12" t="s">
        <v>184</v>
      </c>
      <c r="C117" s="12"/>
      <c r="D117" s="13" t="s">
        <v>185</v>
      </c>
      <c r="F117" s="1">
        <f>IFERROR(VLOOKUP(#REF!,PL,2,FALSE),0)</f>
        <v>0</v>
      </c>
      <c r="G117" s="1"/>
      <c r="H117" s="1">
        <f>IFERROR(VLOOKUP(#REF!,PL,4,FALSE),0)</f>
        <v>0</v>
      </c>
      <c r="I117" s="1"/>
      <c r="J117" s="1">
        <f>IFERROR(VLOOKUP(#REF!,PL,9,FALSE),0)</f>
        <v>0</v>
      </c>
    </row>
    <row r="118" spans="2:10" ht="14.45" customHeight="1" x14ac:dyDescent="0.25">
      <c r="B118" s="12" t="s">
        <v>186</v>
      </c>
      <c r="C118" s="12"/>
      <c r="D118" s="13" t="s">
        <v>187</v>
      </c>
      <c r="F118" s="1">
        <f>IFERROR(VLOOKUP(#REF!,PL,2,FALSE),0)</f>
        <v>0</v>
      </c>
      <c r="G118" s="1"/>
      <c r="H118" s="1">
        <f>IFERROR(VLOOKUP(#REF!,PL,4,FALSE),0)</f>
        <v>0</v>
      </c>
      <c r="I118" s="1"/>
      <c r="J118" s="1">
        <f>IFERROR(VLOOKUP(#REF!,PL,9,FALSE),0)</f>
        <v>0</v>
      </c>
    </row>
    <row r="119" spans="2:10" ht="14.45" customHeight="1" x14ac:dyDescent="0.25">
      <c r="B119" s="12" t="s">
        <v>160</v>
      </c>
      <c r="C119" s="12"/>
      <c r="D119" s="13" t="s">
        <v>161</v>
      </c>
      <c r="F119" s="8">
        <f>SUM(F105:F118)</f>
        <v>0</v>
      </c>
      <c r="G119" s="1"/>
      <c r="H119" s="8">
        <f>SUM(H105:H118)</f>
        <v>0</v>
      </c>
      <c r="I119" s="1"/>
      <c r="J119" s="8">
        <f>SUM(J105:J118)</f>
        <v>0</v>
      </c>
    </row>
    <row r="120" spans="2:10" ht="14.45" customHeight="1" x14ac:dyDescent="0.25">
      <c r="B120" s="12"/>
      <c r="C120" s="12"/>
      <c r="D120" s="13"/>
      <c r="F120" s="1"/>
      <c r="G120" s="1"/>
      <c r="H120" s="1"/>
      <c r="I120" s="1"/>
      <c r="J120" s="1"/>
    </row>
    <row r="121" spans="2:10" ht="14.45" customHeight="1" x14ac:dyDescent="0.25">
      <c r="B121" s="12" t="s">
        <v>190</v>
      </c>
      <c r="C121" s="12"/>
      <c r="D121" s="13" t="s">
        <v>191</v>
      </c>
      <c r="F121" s="1">
        <f>IFERROR(VLOOKUP(#REF!,PL,2,FALSE),0)</f>
        <v>0</v>
      </c>
      <c r="G121" s="1"/>
      <c r="H121" s="1">
        <f>IFERROR(VLOOKUP(#REF!,PL,4,FALSE),0)</f>
        <v>0</v>
      </c>
      <c r="I121" s="1"/>
      <c r="J121" s="1">
        <f>IFERROR(VLOOKUP(#REF!,PL,9,FALSE),0)</f>
        <v>0</v>
      </c>
    </row>
    <row r="122" spans="2:10" ht="14.45" customHeight="1" x14ac:dyDescent="0.25">
      <c r="B122" s="12" t="s">
        <v>192</v>
      </c>
      <c r="C122" s="12"/>
      <c r="D122" s="13" t="s">
        <v>193</v>
      </c>
      <c r="F122" s="1">
        <f>IFERROR(VLOOKUP(#REF!,PL,2,FALSE),0)</f>
        <v>0</v>
      </c>
      <c r="G122" s="1"/>
      <c r="H122" s="1">
        <f>IFERROR(VLOOKUP(#REF!,PL,4,FALSE),0)</f>
        <v>0</v>
      </c>
      <c r="I122" s="1"/>
      <c r="J122" s="1">
        <f>IFERROR(VLOOKUP(#REF!,PL,9,FALSE),0)</f>
        <v>0</v>
      </c>
    </row>
    <row r="123" spans="2:10" ht="14.45" customHeight="1" x14ac:dyDescent="0.25">
      <c r="B123" s="12" t="s">
        <v>194</v>
      </c>
      <c r="C123" s="12"/>
      <c r="D123" s="13" t="s">
        <v>195</v>
      </c>
      <c r="F123" s="1">
        <f>IFERROR(VLOOKUP(#REF!,PL,2,FALSE),0)</f>
        <v>0</v>
      </c>
      <c r="G123" s="1"/>
      <c r="H123" s="1">
        <f>IFERROR(VLOOKUP(#REF!,PL,4,FALSE),0)</f>
        <v>0</v>
      </c>
      <c r="I123" s="1"/>
      <c r="J123" s="1">
        <f>IFERROR(VLOOKUP(#REF!,PL,9,FALSE),0)</f>
        <v>0</v>
      </c>
    </row>
    <row r="124" spans="2:10" ht="14.45" customHeight="1" x14ac:dyDescent="0.25">
      <c r="B124" s="12" t="s">
        <v>196</v>
      </c>
      <c r="C124" s="12"/>
      <c r="D124" s="13" t="s">
        <v>197</v>
      </c>
      <c r="F124" s="1">
        <f>IFERROR(VLOOKUP(#REF!,PL,2,FALSE),0)</f>
        <v>0</v>
      </c>
      <c r="G124" s="1"/>
      <c r="H124" s="1">
        <f>IFERROR(VLOOKUP(#REF!,PL,4,FALSE),0)</f>
        <v>0</v>
      </c>
      <c r="I124" s="1"/>
      <c r="J124" s="1">
        <f>IFERROR(VLOOKUP(#REF!,PL,9,FALSE),0)</f>
        <v>0</v>
      </c>
    </row>
    <row r="125" spans="2:10" ht="14.45" customHeight="1" x14ac:dyDescent="0.25">
      <c r="B125" s="12" t="s">
        <v>188</v>
      </c>
      <c r="C125" s="12"/>
      <c r="D125" s="13" t="s">
        <v>189</v>
      </c>
      <c r="F125" s="8">
        <f>SUM(F121:F124)</f>
        <v>0</v>
      </c>
      <c r="G125" s="1"/>
      <c r="H125" s="8">
        <f>SUM(H121:H124)</f>
        <v>0</v>
      </c>
      <c r="I125" s="1"/>
      <c r="J125" s="8">
        <f>SUM(J121:J124)</f>
        <v>0</v>
      </c>
    </row>
    <row r="126" spans="2:10" ht="14.45" customHeight="1" x14ac:dyDescent="0.25">
      <c r="B126" s="12"/>
      <c r="C126" s="12"/>
      <c r="D126" s="13"/>
      <c r="F126" s="1"/>
      <c r="G126" s="1"/>
      <c r="H126" s="1"/>
      <c r="I126" s="1"/>
      <c r="J126" s="1"/>
    </row>
    <row r="127" spans="2:10" ht="14.45" customHeight="1" x14ac:dyDescent="0.25">
      <c r="B127" s="12" t="s">
        <v>200</v>
      </c>
      <c r="C127" s="12"/>
      <c r="D127" s="13" t="s">
        <v>201</v>
      </c>
      <c r="F127" s="1">
        <f>IFERROR(VLOOKUP(#REF!,PL,2,FALSE),0)</f>
        <v>0</v>
      </c>
      <c r="G127" s="1"/>
      <c r="H127" s="1">
        <f>IFERROR(VLOOKUP(#REF!,PL,4,FALSE),0)</f>
        <v>0</v>
      </c>
      <c r="I127" s="1"/>
      <c r="J127" s="1">
        <f>IFERROR(VLOOKUP(#REF!,PL,9,FALSE),0)</f>
        <v>0</v>
      </c>
    </row>
    <row r="128" spans="2:10" ht="14.45" customHeight="1" x14ac:dyDescent="0.25">
      <c r="B128" s="12" t="s">
        <v>202</v>
      </c>
      <c r="C128" s="12"/>
      <c r="D128" s="13" t="s">
        <v>203</v>
      </c>
      <c r="F128" s="1">
        <f>IFERROR(VLOOKUP(#REF!,PL,2,FALSE),0)</f>
        <v>0</v>
      </c>
      <c r="G128" s="1"/>
      <c r="H128" s="1">
        <f>IFERROR(VLOOKUP(#REF!,PL,4,FALSE),0)</f>
        <v>0</v>
      </c>
      <c r="I128" s="1"/>
      <c r="J128" s="1">
        <f>IFERROR(VLOOKUP(#REF!,PL,9,FALSE),0)</f>
        <v>0</v>
      </c>
    </row>
    <row r="129" spans="2:10" ht="14.45" customHeight="1" x14ac:dyDescent="0.25">
      <c r="B129" s="12" t="s">
        <v>204</v>
      </c>
      <c r="C129" s="12"/>
      <c r="D129" s="13" t="s">
        <v>205</v>
      </c>
      <c r="F129" s="1">
        <f>IFERROR(VLOOKUP(#REF!,PL,2,FALSE),0)</f>
        <v>0</v>
      </c>
      <c r="G129" s="1"/>
      <c r="H129" s="1">
        <f>IFERROR(VLOOKUP(#REF!,PL,4,FALSE),0)</f>
        <v>0</v>
      </c>
      <c r="I129" s="1"/>
      <c r="J129" s="1">
        <f>IFERROR(VLOOKUP(#REF!,PL,9,FALSE),0)</f>
        <v>0</v>
      </c>
    </row>
    <row r="130" spans="2:10" ht="14.45" customHeight="1" x14ac:dyDescent="0.25">
      <c r="B130" s="12" t="s">
        <v>206</v>
      </c>
      <c r="C130" s="12"/>
      <c r="D130" s="13" t="s">
        <v>207</v>
      </c>
      <c r="F130" s="1">
        <f>IFERROR(VLOOKUP(#REF!,PL,2,FALSE),0)</f>
        <v>0</v>
      </c>
      <c r="G130" s="1"/>
      <c r="H130" s="1">
        <f>IFERROR(VLOOKUP(#REF!,PL,4,FALSE),0)</f>
        <v>0</v>
      </c>
      <c r="I130" s="1"/>
      <c r="J130" s="1">
        <f>IFERROR(VLOOKUP(#REF!,PL,9,FALSE),0)</f>
        <v>0</v>
      </c>
    </row>
    <row r="131" spans="2:10" ht="14.45" customHeight="1" x14ac:dyDescent="0.25">
      <c r="B131" s="12" t="s">
        <v>208</v>
      </c>
      <c r="C131" s="12"/>
      <c r="D131" s="13" t="s">
        <v>209</v>
      </c>
      <c r="F131" s="1">
        <f>IFERROR(VLOOKUP(#REF!,PL,2,FALSE),0)</f>
        <v>0</v>
      </c>
      <c r="G131" s="1"/>
      <c r="H131" s="1">
        <f>IFERROR(VLOOKUP(#REF!,PL,4,FALSE),0)</f>
        <v>0</v>
      </c>
      <c r="I131" s="1"/>
      <c r="J131" s="1">
        <f>IFERROR(VLOOKUP(#REF!,PL,9,FALSE),0)</f>
        <v>0</v>
      </c>
    </row>
    <row r="132" spans="2:10" ht="14.45" customHeight="1" x14ac:dyDescent="0.25">
      <c r="B132" s="12" t="s">
        <v>210</v>
      </c>
      <c r="C132" s="12"/>
      <c r="D132" s="13" t="s">
        <v>211</v>
      </c>
      <c r="F132" s="1">
        <f>IFERROR(VLOOKUP(#REF!,PL,2,FALSE),0)</f>
        <v>0</v>
      </c>
      <c r="G132" s="1"/>
      <c r="H132" s="1">
        <f>IFERROR(VLOOKUP(#REF!,PL,4,FALSE),0)</f>
        <v>0</v>
      </c>
      <c r="I132" s="1"/>
      <c r="J132" s="1">
        <f>IFERROR(VLOOKUP(#REF!,PL,9,FALSE),0)</f>
        <v>0</v>
      </c>
    </row>
    <row r="133" spans="2:10" ht="14.45" customHeight="1" x14ac:dyDescent="0.25">
      <c r="B133" s="12" t="s">
        <v>212</v>
      </c>
      <c r="C133" s="12"/>
      <c r="D133" s="13" t="s">
        <v>213</v>
      </c>
      <c r="F133" s="1">
        <f>IFERROR(VLOOKUP(#REF!,PL,2,FALSE),0)</f>
        <v>0</v>
      </c>
      <c r="G133" s="1"/>
      <c r="H133" s="1">
        <f>IFERROR(VLOOKUP(#REF!,PL,4,FALSE),0)</f>
        <v>0</v>
      </c>
      <c r="I133" s="1"/>
      <c r="J133" s="1">
        <f>IFERROR(VLOOKUP(#REF!,PL,9,FALSE),0)</f>
        <v>0</v>
      </c>
    </row>
    <row r="134" spans="2:10" ht="14.45" customHeight="1" x14ac:dyDescent="0.25">
      <c r="B134" s="12" t="s">
        <v>214</v>
      </c>
      <c r="C134" s="12"/>
      <c r="D134" s="13" t="s">
        <v>215</v>
      </c>
      <c r="F134" s="1">
        <f>IFERROR(VLOOKUP(#REF!,PL,2,FALSE),0)</f>
        <v>0</v>
      </c>
      <c r="G134" s="1"/>
      <c r="H134" s="1">
        <f>IFERROR(VLOOKUP(#REF!,PL,4,FALSE),0)</f>
        <v>0</v>
      </c>
      <c r="I134" s="1"/>
      <c r="J134" s="1">
        <f>IFERROR(VLOOKUP(#REF!,PL,9,FALSE),0)</f>
        <v>0</v>
      </c>
    </row>
    <row r="135" spans="2:10" ht="14.45" customHeight="1" x14ac:dyDescent="0.25">
      <c r="B135" s="12" t="s">
        <v>216</v>
      </c>
      <c r="C135" s="12"/>
      <c r="D135" s="13" t="s">
        <v>217</v>
      </c>
      <c r="F135" s="1">
        <f>IFERROR(VLOOKUP(#REF!,PL,2,FALSE),0)</f>
        <v>0</v>
      </c>
      <c r="G135" s="1"/>
      <c r="H135" s="1">
        <f>IFERROR(VLOOKUP(#REF!,PL,4,FALSE),0)</f>
        <v>0</v>
      </c>
      <c r="I135" s="1"/>
      <c r="J135" s="1">
        <f>IFERROR(VLOOKUP(#REF!,PL,9,FALSE),0)</f>
        <v>0</v>
      </c>
    </row>
    <row r="136" spans="2:10" ht="14.45" customHeight="1" x14ac:dyDescent="0.25">
      <c r="B136" s="12" t="s">
        <v>218</v>
      </c>
      <c r="C136" s="12"/>
      <c r="D136" s="13" t="s">
        <v>219</v>
      </c>
      <c r="F136" s="1">
        <f>IFERROR(VLOOKUP(#REF!,PL,2,FALSE),0)</f>
        <v>0</v>
      </c>
      <c r="G136" s="1"/>
      <c r="H136" s="1">
        <f>IFERROR(VLOOKUP(#REF!,PL,4,FALSE),0)</f>
        <v>0</v>
      </c>
      <c r="I136" s="1"/>
      <c r="J136" s="1">
        <f>IFERROR(VLOOKUP(#REF!,PL,9,FALSE),0)</f>
        <v>0</v>
      </c>
    </row>
    <row r="137" spans="2:10" ht="14.45" customHeight="1" x14ac:dyDescent="0.25">
      <c r="B137" s="12" t="s">
        <v>220</v>
      </c>
      <c r="C137" s="12"/>
      <c r="D137" s="13" t="s">
        <v>221</v>
      </c>
      <c r="F137" s="1">
        <f>IFERROR(VLOOKUP(#REF!,PL,2,FALSE),0)</f>
        <v>0</v>
      </c>
      <c r="G137" s="1"/>
      <c r="H137" s="1">
        <f>IFERROR(VLOOKUP(#REF!,PL,4,FALSE),0)</f>
        <v>0</v>
      </c>
      <c r="I137" s="1"/>
      <c r="J137" s="1">
        <f>IFERROR(VLOOKUP(#REF!,PL,9,FALSE),0)</f>
        <v>0</v>
      </c>
    </row>
    <row r="138" spans="2:10" ht="14.45" customHeight="1" x14ac:dyDescent="0.25">
      <c r="B138" s="12" t="s">
        <v>198</v>
      </c>
      <c r="C138" s="12"/>
      <c r="D138" s="13" t="s">
        <v>199</v>
      </c>
      <c r="F138" s="8">
        <f>SUM(F127:F137)</f>
        <v>0</v>
      </c>
      <c r="G138" s="1"/>
      <c r="H138" s="8">
        <f>SUM(H127:H137)</f>
        <v>0</v>
      </c>
      <c r="I138" s="1"/>
      <c r="J138" s="8">
        <f>SUM(J127:J137)</f>
        <v>0</v>
      </c>
    </row>
    <row r="139" spans="2:10" ht="14.45" customHeight="1" x14ac:dyDescent="0.25">
      <c r="B139" s="12"/>
      <c r="C139" s="12"/>
      <c r="D139" s="13"/>
      <c r="F139" s="1"/>
      <c r="G139" s="1"/>
      <c r="H139" s="1"/>
      <c r="I139" s="1"/>
      <c r="J139" s="1"/>
    </row>
    <row r="140" spans="2:10" ht="14.45" customHeight="1" x14ac:dyDescent="0.25">
      <c r="B140" s="12" t="s">
        <v>224</v>
      </c>
      <c r="C140" s="12"/>
      <c r="D140" s="13" t="s">
        <v>225</v>
      </c>
      <c r="F140" s="1">
        <f>IFERROR(VLOOKUP(#REF!,PL,2,FALSE),0)</f>
        <v>0</v>
      </c>
      <c r="G140" s="1"/>
      <c r="H140" s="1">
        <f>IFERROR(VLOOKUP(#REF!,PL,4,FALSE),0)</f>
        <v>0</v>
      </c>
      <c r="I140" s="1"/>
      <c r="J140" s="1">
        <f>IFERROR(VLOOKUP(#REF!,PL,9,FALSE),0)</f>
        <v>0</v>
      </c>
    </row>
    <row r="141" spans="2:10" ht="14.45" customHeight="1" x14ac:dyDescent="0.25">
      <c r="B141" s="12" t="s">
        <v>226</v>
      </c>
      <c r="C141" s="12"/>
      <c r="D141" s="13" t="s">
        <v>227</v>
      </c>
      <c r="F141" s="1">
        <f>IFERROR(VLOOKUP(#REF!,PL,2,FALSE),0)</f>
        <v>0</v>
      </c>
      <c r="G141" s="1"/>
      <c r="H141" s="1">
        <f>IFERROR(VLOOKUP(#REF!,PL,4,FALSE),0)</f>
        <v>0</v>
      </c>
      <c r="I141" s="1"/>
      <c r="J141" s="1">
        <f>IFERROR(VLOOKUP(#REF!,PL,9,FALSE),0)</f>
        <v>0</v>
      </c>
    </row>
    <row r="142" spans="2:10" ht="14.45" customHeight="1" x14ac:dyDescent="0.25">
      <c r="B142" s="12" t="s">
        <v>222</v>
      </c>
      <c r="C142" s="12"/>
      <c r="D142" s="13" t="s">
        <v>223</v>
      </c>
      <c r="F142" s="8">
        <f>SUM(F140:F141)</f>
        <v>0</v>
      </c>
      <c r="G142" s="1"/>
      <c r="H142" s="8">
        <f>SUM(H140:H141)</f>
        <v>0</v>
      </c>
      <c r="I142" s="1"/>
      <c r="J142" s="8">
        <f>SUM(J140:J141)</f>
        <v>0</v>
      </c>
    </row>
    <row r="143" spans="2:10" ht="14.45" customHeight="1" x14ac:dyDescent="0.25">
      <c r="B143" s="12"/>
      <c r="C143" s="12"/>
      <c r="D143" s="13"/>
      <c r="F143" s="1"/>
      <c r="G143" s="1"/>
      <c r="H143" s="1"/>
      <c r="I143" s="1"/>
      <c r="J143" s="1"/>
    </row>
    <row r="144" spans="2:10" ht="14.45" customHeight="1" x14ac:dyDescent="0.25">
      <c r="B144" s="12" t="s">
        <v>230</v>
      </c>
      <c r="C144" s="12"/>
      <c r="D144" s="13" t="s">
        <v>231</v>
      </c>
      <c r="F144" s="1">
        <f>IFERROR(VLOOKUP(#REF!,PL,2,FALSE),0)</f>
        <v>0</v>
      </c>
      <c r="G144" s="1"/>
      <c r="H144" s="1">
        <f>IFERROR(VLOOKUP(#REF!,PL,4,FALSE),0)</f>
        <v>0</v>
      </c>
      <c r="I144" s="1"/>
      <c r="J144" s="1">
        <f>IFERROR(VLOOKUP(#REF!,PL,9,FALSE),0)</f>
        <v>0</v>
      </c>
    </row>
    <row r="145" spans="2:10" ht="14.45" customHeight="1" x14ac:dyDescent="0.25">
      <c r="B145" s="12" t="s">
        <v>232</v>
      </c>
      <c r="C145" s="12"/>
      <c r="D145" s="13" t="s">
        <v>233</v>
      </c>
      <c r="E145" s="7"/>
      <c r="F145" s="1">
        <f>IFERROR(VLOOKUP(#REF!,PL,2,FALSE),0)</f>
        <v>0</v>
      </c>
      <c r="G145" s="1"/>
      <c r="H145" s="1">
        <f>IFERROR(VLOOKUP(#REF!,PL,4,FALSE),0)</f>
        <v>0</v>
      </c>
      <c r="I145" s="1"/>
      <c r="J145" s="1">
        <f>IFERROR(VLOOKUP(#REF!,PL,9,FALSE),0)</f>
        <v>0</v>
      </c>
    </row>
    <row r="146" spans="2:10" ht="14.45" customHeight="1" x14ac:dyDescent="0.25">
      <c r="B146" s="12" t="s">
        <v>234</v>
      </c>
      <c r="C146" s="12"/>
      <c r="D146" s="13" t="s">
        <v>235</v>
      </c>
      <c r="E146" s="7"/>
      <c r="F146" s="1">
        <f>IFERROR(VLOOKUP(#REF!,PL,2,FALSE),0)</f>
        <v>0</v>
      </c>
      <c r="G146" s="1"/>
      <c r="H146" s="1">
        <f>IFERROR(VLOOKUP(#REF!,PL,4,FALSE),0)</f>
        <v>0</v>
      </c>
      <c r="I146" s="1"/>
      <c r="J146" s="1">
        <f>IFERROR(VLOOKUP(#REF!,PL,9,FALSE),0)</f>
        <v>0</v>
      </c>
    </row>
    <row r="147" spans="2:10" ht="14.45" customHeight="1" x14ac:dyDescent="0.25">
      <c r="B147" s="12" t="s">
        <v>236</v>
      </c>
      <c r="C147" s="12"/>
      <c r="D147" s="13" t="s">
        <v>237</v>
      </c>
      <c r="F147" s="1">
        <f>IFERROR(VLOOKUP(#REF!,PL,2,FALSE),0)</f>
        <v>0</v>
      </c>
      <c r="G147" s="1"/>
      <c r="H147" s="1">
        <f>IFERROR(VLOOKUP(#REF!,PL,4,FALSE),0)</f>
        <v>0</v>
      </c>
      <c r="I147" s="1"/>
      <c r="J147" s="1">
        <f>IFERROR(VLOOKUP(#REF!,PL,9,FALSE),0)</f>
        <v>0</v>
      </c>
    </row>
    <row r="148" spans="2:10" ht="14.45" customHeight="1" x14ac:dyDescent="0.25">
      <c r="B148" s="12" t="s">
        <v>238</v>
      </c>
      <c r="C148" s="12"/>
      <c r="D148" s="13" t="s">
        <v>117</v>
      </c>
      <c r="F148" s="1">
        <f>IFERROR(VLOOKUP(#REF!,PL,2,FALSE),0)</f>
        <v>0</v>
      </c>
      <c r="G148" s="1"/>
      <c r="H148" s="1">
        <f>IFERROR(VLOOKUP(#REF!,PL,4,FALSE),0)</f>
        <v>0</v>
      </c>
      <c r="I148" s="1"/>
      <c r="J148" s="1">
        <f>IFERROR(VLOOKUP(#REF!,PL,9,FALSE),0)</f>
        <v>0</v>
      </c>
    </row>
    <row r="149" spans="2:10" ht="14.45" customHeight="1" x14ac:dyDescent="0.25">
      <c r="B149" s="12" t="s">
        <v>239</v>
      </c>
      <c r="C149" s="12"/>
      <c r="D149" s="13" t="s">
        <v>119</v>
      </c>
      <c r="F149" s="1">
        <f>IFERROR(VLOOKUP(#REF!,PL,2,FALSE),0)</f>
        <v>0</v>
      </c>
      <c r="G149" s="1"/>
      <c r="H149" s="1">
        <f>IFERROR(VLOOKUP(#REF!,PL,4,FALSE),0)</f>
        <v>0</v>
      </c>
      <c r="I149" s="1"/>
      <c r="J149" s="1">
        <f>IFERROR(VLOOKUP(#REF!,PL,9,FALSE),0)</f>
        <v>0</v>
      </c>
    </row>
    <row r="150" spans="2:10" ht="14.45" customHeight="1" x14ac:dyDescent="0.25">
      <c r="B150" s="12" t="s">
        <v>240</v>
      </c>
      <c r="C150" s="12"/>
      <c r="D150" s="13" t="s">
        <v>73</v>
      </c>
      <c r="F150" s="1">
        <f>IFERROR(VLOOKUP(#REF!,PL,2,FALSE),0)</f>
        <v>0</v>
      </c>
      <c r="G150" s="1"/>
      <c r="H150" s="1">
        <f>IFERROR(VLOOKUP(#REF!,PL,4,FALSE),0)</f>
        <v>0</v>
      </c>
      <c r="I150" s="1"/>
      <c r="J150" s="1">
        <f>IFERROR(VLOOKUP(#REF!,PL,9,FALSE),0)</f>
        <v>0</v>
      </c>
    </row>
    <row r="151" spans="2:10" ht="14.45" customHeight="1" x14ac:dyDescent="0.25">
      <c r="B151" s="12" t="s">
        <v>241</v>
      </c>
      <c r="C151" s="12"/>
      <c r="D151" s="13" t="s">
        <v>242</v>
      </c>
      <c r="F151" s="1">
        <f>IFERROR(VLOOKUP(#REF!,PL,2,FALSE),0)</f>
        <v>0</v>
      </c>
      <c r="G151" s="1"/>
      <c r="H151" s="1">
        <f>IFERROR(VLOOKUP(#REF!,PL,4,FALSE),0)</f>
        <v>0</v>
      </c>
      <c r="I151" s="1"/>
      <c r="J151" s="1">
        <f>IFERROR(VLOOKUP(#REF!,PL,9,FALSE),0)</f>
        <v>0</v>
      </c>
    </row>
    <row r="152" spans="2:10" ht="14.45" customHeight="1" x14ac:dyDescent="0.25">
      <c r="B152" s="12" t="s">
        <v>243</v>
      </c>
      <c r="C152" s="12"/>
      <c r="D152" s="13" t="s">
        <v>244</v>
      </c>
      <c r="F152" s="1">
        <f>IFERROR(VLOOKUP(#REF!,PL,2,FALSE),0)</f>
        <v>0</v>
      </c>
      <c r="G152" s="1"/>
      <c r="H152" s="1">
        <f>IFERROR(VLOOKUP(#REF!,PL,4,FALSE),0)</f>
        <v>0</v>
      </c>
      <c r="I152" s="1"/>
      <c r="J152" s="1">
        <f>IFERROR(VLOOKUP(#REF!,PL,9,FALSE),0)</f>
        <v>0</v>
      </c>
    </row>
    <row r="153" spans="2:10" ht="14.45" customHeight="1" x14ac:dyDescent="0.25">
      <c r="B153" s="12" t="s">
        <v>245</v>
      </c>
      <c r="C153" s="12"/>
      <c r="D153" s="13" t="s">
        <v>246</v>
      </c>
      <c r="F153" s="1">
        <f>IFERROR(VLOOKUP(#REF!,PL,2,FALSE),0)</f>
        <v>0</v>
      </c>
      <c r="G153" s="1"/>
      <c r="H153" s="1">
        <f>IFERROR(VLOOKUP(#REF!,PL,4,FALSE),0)</f>
        <v>0</v>
      </c>
      <c r="I153" s="1"/>
      <c r="J153" s="1">
        <f>IFERROR(VLOOKUP(#REF!,PL,9,FALSE),0)</f>
        <v>0</v>
      </c>
    </row>
    <row r="154" spans="2:10" ht="14.45" customHeight="1" x14ac:dyDescent="0.25">
      <c r="B154" s="12" t="s">
        <v>247</v>
      </c>
      <c r="C154" s="12"/>
      <c r="D154" s="13" t="s">
        <v>248</v>
      </c>
      <c r="F154" s="1">
        <f>IFERROR(VLOOKUP(#REF!,PL,2,FALSE),0)</f>
        <v>0</v>
      </c>
      <c r="G154" s="1"/>
      <c r="H154" s="1">
        <f>IFERROR(VLOOKUP(#REF!,PL,4,FALSE),0)</f>
        <v>0</v>
      </c>
      <c r="I154" s="1"/>
      <c r="J154" s="1">
        <f>IFERROR(VLOOKUP(#REF!,PL,9,FALSE),0)</f>
        <v>0</v>
      </c>
    </row>
    <row r="155" spans="2:10" ht="14.45" customHeight="1" x14ac:dyDescent="0.25">
      <c r="B155" s="12" t="s">
        <v>249</v>
      </c>
      <c r="C155" s="12"/>
      <c r="D155" s="13" t="s">
        <v>250</v>
      </c>
      <c r="F155" s="1">
        <f>IFERROR(VLOOKUP(#REF!,PL,2,FALSE),0)</f>
        <v>0</v>
      </c>
      <c r="G155" s="1"/>
      <c r="H155" s="1">
        <f>IFERROR(VLOOKUP(#REF!,PL,4,FALSE),0)</f>
        <v>0</v>
      </c>
      <c r="I155" s="1"/>
      <c r="J155" s="1">
        <f>IFERROR(VLOOKUP(#REF!,PL,9,FALSE),0)</f>
        <v>0</v>
      </c>
    </row>
    <row r="156" spans="2:10" ht="14.45" customHeight="1" x14ac:dyDescent="0.25">
      <c r="B156" s="12" t="s">
        <v>251</v>
      </c>
      <c r="C156" s="12"/>
      <c r="D156" s="13" t="s">
        <v>252</v>
      </c>
      <c r="F156" s="1">
        <f>IFERROR(VLOOKUP(#REF!,PL,2,FALSE),0)</f>
        <v>0</v>
      </c>
      <c r="G156" s="1"/>
      <c r="H156" s="1">
        <f>IFERROR(VLOOKUP(#REF!,PL,4,FALSE),0)</f>
        <v>0</v>
      </c>
      <c r="I156" s="1"/>
      <c r="J156" s="1">
        <f>IFERROR(VLOOKUP(#REF!,PL,9,FALSE),0)</f>
        <v>0</v>
      </c>
    </row>
    <row r="157" spans="2:10" ht="14.45" customHeight="1" x14ac:dyDescent="0.25">
      <c r="B157" s="12" t="s">
        <v>228</v>
      </c>
      <c r="C157" s="12"/>
      <c r="D157" s="13" t="s">
        <v>229</v>
      </c>
      <c r="F157" s="8">
        <f>SUM(F144:F156)</f>
        <v>0</v>
      </c>
      <c r="G157" s="1"/>
      <c r="H157" s="8">
        <f>SUM(H144:H156)</f>
        <v>0</v>
      </c>
      <c r="I157" s="1"/>
      <c r="J157" s="8">
        <f>SUM(J144:J156)</f>
        <v>0</v>
      </c>
    </row>
    <row r="158" spans="2:10" ht="14.45" customHeight="1" x14ac:dyDescent="0.25">
      <c r="B158" s="12"/>
      <c r="C158" s="12"/>
      <c r="D158" s="13"/>
      <c r="F158" s="1"/>
      <c r="G158" s="1"/>
      <c r="H158" s="1"/>
      <c r="I158" s="1"/>
      <c r="J158" s="1"/>
    </row>
    <row r="159" spans="2:10" ht="14.45" customHeight="1" x14ac:dyDescent="0.25">
      <c r="B159" s="12" t="s">
        <v>255</v>
      </c>
      <c r="C159" s="12"/>
      <c r="D159" s="13" t="s">
        <v>256</v>
      </c>
      <c r="F159" s="1">
        <f>IFERROR(VLOOKUP(#REF!,PL,2,FALSE),0)</f>
        <v>0</v>
      </c>
      <c r="G159" s="1"/>
      <c r="H159" s="1">
        <f>IFERROR(VLOOKUP(#REF!,PL,4,FALSE),0)</f>
        <v>0</v>
      </c>
      <c r="I159" s="1"/>
      <c r="J159" s="1">
        <f>IFERROR(VLOOKUP(#REF!,PL,9,FALSE),0)</f>
        <v>0</v>
      </c>
    </row>
    <row r="160" spans="2:10" ht="14.45" customHeight="1" x14ac:dyDescent="0.25">
      <c r="B160" s="12" t="s">
        <v>257</v>
      </c>
      <c r="C160" s="12"/>
      <c r="D160" s="13" t="s">
        <v>258</v>
      </c>
      <c r="E160" s="7"/>
      <c r="F160" s="1">
        <f>IFERROR(VLOOKUP(#REF!,PL,2,FALSE),0)</f>
        <v>0</v>
      </c>
      <c r="G160" s="1"/>
      <c r="H160" s="1">
        <f>IFERROR(VLOOKUP(#REF!,PL,4,FALSE),0)</f>
        <v>0</v>
      </c>
      <c r="I160" s="1"/>
      <c r="J160" s="1">
        <f>IFERROR(VLOOKUP(#REF!,PL,9,FALSE),0)</f>
        <v>0</v>
      </c>
    </row>
    <row r="161" spans="2:10" ht="14.45" customHeight="1" x14ac:dyDescent="0.25">
      <c r="B161" s="12" t="s">
        <v>259</v>
      </c>
      <c r="C161" s="12"/>
      <c r="D161" s="13" t="s">
        <v>260</v>
      </c>
      <c r="E161" s="7"/>
      <c r="F161" s="1">
        <f>IFERROR(VLOOKUP(#REF!,PL,2,FALSE),0)</f>
        <v>0</v>
      </c>
      <c r="G161" s="1"/>
      <c r="H161" s="1">
        <f>IFERROR(VLOOKUP(#REF!,PL,4,FALSE),0)</f>
        <v>0</v>
      </c>
      <c r="I161" s="1"/>
      <c r="J161" s="1">
        <f>IFERROR(VLOOKUP(#REF!,PL,9,FALSE),0)</f>
        <v>0</v>
      </c>
    </row>
    <row r="162" spans="2:10" ht="14.45" customHeight="1" x14ac:dyDescent="0.25">
      <c r="B162" s="12" t="s">
        <v>261</v>
      </c>
      <c r="C162" s="12"/>
      <c r="D162" s="13" t="s">
        <v>117</v>
      </c>
      <c r="F162" s="1">
        <f>IFERROR(VLOOKUP(#REF!,PL,2,FALSE),0)</f>
        <v>0</v>
      </c>
      <c r="G162" s="1"/>
      <c r="H162" s="1">
        <f>IFERROR(VLOOKUP(#REF!,PL,4,FALSE),0)</f>
        <v>0</v>
      </c>
      <c r="I162" s="1"/>
      <c r="J162" s="1">
        <f>IFERROR(VLOOKUP(#REF!,PL,9,FALSE),0)</f>
        <v>0</v>
      </c>
    </row>
    <row r="163" spans="2:10" ht="14.45" customHeight="1" x14ac:dyDescent="0.25">
      <c r="B163" s="12" t="s">
        <v>262</v>
      </c>
      <c r="C163" s="12"/>
      <c r="D163" s="13" t="s">
        <v>263</v>
      </c>
      <c r="F163" s="1">
        <f>IFERROR(VLOOKUP(#REF!,PL,2,FALSE),0)</f>
        <v>0</v>
      </c>
      <c r="G163" s="1"/>
      <c r="H163" s="1">
        <f>IFERROR(VLOOKUP(#REF!,PL,4,FALSE),0)</f>
        <v>0</v>
      </c>
      <c r="I163" s="1"/>
      <c r="J163" s="1">
        <f>IFERROR(VLOOKUP(#REF!,PL,9,FALSE),0)</f>
        <v>0</v>
      </c>
    </row>
    <row r="164" spans="2:10" ht="14.45" customHeight="1" x14ac:dyDescent="0.25">
      <c r="B164" s="12" t="s">
        <v>264</v>
      </c>
      <c r="C164" s="12"/>
      <c r="D164" s="13" t="s">
        <v>265</v>
      </c>
      <c r="F164" s="1">
        <f>IFERROR(VLOOKUP(#REF!,PL,2,FALSE),0)</f>
        <v>0</v>
      </c>
      <c r="G164" s="1"/>
      <c r="H164" s="1">
        <f>IFERROR(VLOOKUP(#REF!,PL,4,FALSE),0)</f>
        <v>0</v>
      </c>
      <c r="I164" s="1"/>
      <c r="J164" s="1">
        <f>IFERROR(VLOOKUP(#REF!,PL,9,FALSE),0)</f>
        <v>0</v>
      </c>
    </row>
    <row r="165" spans="2:10" ht="14.45" customHeight="1" x14ac:dyDescent="0.25">
      <c r="B165" s="12" t="s">
        <v>266</v>
      </c>
      <c r="C165" s="12"/>
      <c r="D165" s="13" t="s">
        <v>267</v>
      </c>
      <c r="F165" s="1">
        <f>IFERROR(VLOOKUP(#REF!,PL,2,FALSE),0)</f>
        <v>0</v>
      </c>
      <c r="G165" s="1"/>
      <c r="H165" s="1">
        <f>IFERROR(VLOOKUP(#REF!,PL,4,FALSE),0)</f>
        <v>0</v>
      </c>
      <c r="I165" s="1"/>
      <c r="J165" s="1">
        <f>IFERROR(VLOOKUP(#REF!,PL,9,FALSE),0)</f>
        <v>0</v>
      </c>
    </row>
    <row r="166" spans="2:10" ht="14.45" customHeight="1" x14ac:dyDescent="0.25">
      <c r="B166" s="12" t="s">
        <v>268</v>
      </c>
      <c r="C166" s="12"/>
      <c r="D166" s="13" t="s">
        <v>269</v>
      </c>
      <c r="F166" s="1">
        <f>IFERROR(VLOOKUP(#REF!,PL,2,FALSE),0)</f>
        <v>0</v>
      </c>
      <c r="G166" s="1"/>
      <c r="H166" s="1">
        <f>IFERROR(VLOOKUP(#REF!,PL,4,FALSE),0)</f>
        <v>0</v>
      </c>
      <c r="I166" s="1"/>
      <c r="J166" s="1">
        <f>IFERROR(VLOOKUP(#REF!,PL,9,FALSE),0)</f>
        <v>0</v>
      </c>
    </row>
    <row r="167" spans="2:10" ht="14.45" customHeight="1" x14ac:dyDescent="0.25">
      <c r="B167" s="12" t="s">
        <v>270</v>
      </c>
      <c r="C167" s="12"/>
      <c r="D167" s="13" t="s">
        <v>271</v>
      </c>
      <c r="F167" s="1">
        <f>IFERROR(VLOOKUP(#REF!,PL,2,FALSE),0)</f>
        <v>0</v>
      </c>
      <c r="G167" s="1"/>
      <c r="H167" s="1">
        <f>IFERROR(VLOOKUP(#REF!,PL,4,FALSE),0)</f>
        <v>0</v>
      </c>
      <c r="I167" s="1"/>
      <c r="J167" s="1">
        <f>IFERROR(VLOOKUP(#REF!,PL,9,FALSE),0)</f>
        <v>0</v>
      </c>
    </row>
    <row r="168" spans="2:10" ht="14.45" customHeight="1" x14ac:dyDescent="0.25">
      <c r="B168" s="12" t="s">
        <v>272</v>
      </c>
      <c r="C168" s="12"/>
      <c r="D168" s="13" t="s">
        <v>273</v>
      </c>
      <c r="F168" s="1">
        <f>IFERROR(VLOOKUP(#REF!,PL,2,FALSE),0)</f>
        <v>0</v>
      </c>
      <c r="G168" s="1"/>
      <c r="H168" s="1">
        <f>IFERROR(VLOOKUP(#REF!,PL,4,FALSE),0)</f>
        <v>0</v>
      </c>
      <c r="I168" s="1"/>
      <c r="J168" s="1">
        <f>IFERROR(VLOOKUP(#REF!,PL,9,FALSE),0)</f>
        <v>0</v>
      </c>
    </row>
    <row r="169" spans="2:10" ht="14.45" customHeight="1" x14ac:dyDescent="0.25">
      <c r="B169" s="12" t="s">
        <v>274</v>
      </c>
      <c r="C169" s="12"/>
      <c r="D169" s="13" t="s">
        <v>275</v>
      </c>
      <c r="F169" s="1">
        <f>IFERROR(VLOOKUP(#REF!,PL,2,FALSE),0)</f>
        <v>0</v>
      </c>
      <c r="G169" s="1"/>
      <c r="H169" s="1">
        <f>IFERROR(VLOOKUP(#REF!,PL,4,FALSE),0)</f>
        <v>0</v>
      </c>
      <c r="I169" s="1"/>
      <c r="J169" s="1">
        <f>IFERROR(VLOOKUP(#REF!,PL,9,FALSE),0)</f>
        <v>0</v>
      </c>
    </row>
    <row r="170" spans="2:10" ht="14.45" customHeight="1" x14ac:dyDescent="0.25">
      <c r="B170" s="12" t="s">
        <v>276</v>
      </c>
      <c r="C170" s="12"/>
      <c r="D170" s="13" t="s">
        <v>277</v>
      </c>
      <c r="F170" s="1">
        <f>IFERROR(VLOOKUP(#REF!,PL,2,FALSE),0)</f>
        <v>0</v>
      </c>
      <c r="G170" s="1"/>
      <c r="H170" s="1">
        <f>IFERROR(VLOOKUP(#REF!,PL,4,FALSE),0)</f>
        <v>0</v>
      </c>
      <c r="I170" s="1"/>
      <c r="J170" s="1">
        <f>IFERROR(VLOOKUP(#REF!,PL,9,FALSE),0)</f>
        <v>0</v>
      </c>
    </row>
    <row r="171" spans="2:10" ht="14.45" customHeight="1" x14ac:dyDescent="0.25">
      <c r="B171" s="12" t="s">
        <v>278</v>
      </c>
      <c r="C171" s="12"/>
      <c r="D171" s="13" t="s">
        <v>279</v>
      </c>
      <c r="F171" s="1">
        <f>IFERROR(VLOOKUP(#REF!,PL,2,FALSE),0)</f>
        <v>0</v>
      </c>
      <c r="G171" s="1"/>
      <c r="H171" s="1">
        <f>IFERROR(VLOOKUP(#REF!,PL,4,FALSE),0)</f>
        <v>0</v>
      </c>
      <c r="I171" s="1"/>
      <c r="J171" s="1">
        <f>IFERROR(VLOOKUP(#REF!,PL,9,FALSE),0)</f>
        <v>0</v>
      </c>
    </row>
    <row r="172" spans="2:10" ht="14.45" customHeight="1" x14ac:dyDescent="0.25">
      <c r="B172" s="12" t="s">
        <v>253</v>
      </c>
      <c r="C172" s="12"/>
      <c r="D172" s="13" t="s">
        <v>254</v>
      </c>
      <c r="F172" s="8">
        <f>SUM(F159:F171)</f>
        <v>0</v>
      </c>
      <c r="G172" s="1"/>
      <c r="H172" s="8">
        <f>SUM(H159:H171)</f>
        <v>0</v>
      </c>
      <c r="I172" s="1"/>
      <c r="J172" s="8">
        <f>SUM(J159:J171)</f>
        <v>0</v>
      </c>
    </row>
    <row r="173" spans="2:10" ht="14.45" customHeight="1" x14ac:dyDescent="0.25">
      <c r="B173" s="12"/>
      <c r="C173" s="12"/>
      <c r="D173" s="13"/>
      <c r="F173" s="1"/>
      <c r="G173" s="1"/>
      <c r="H173" s="1"/>
      <c r="I173" s="1"/>
      <c r="J173" s="1"/>
    </row>
    <row r="174" spans="2:10" ht="14.45" customHeight="1" x14ac:dyDescent="0.25">
      <c r="B174" s="12" t="s">
        <v>282</v>
      </c>
      <c r="C174" s="12"/>
      <c r="D174" s="13" t="s">
        <v>283</v>
      </c>
      <c r="F174" s="1">
        <f>IFERROR(VLOOKUP(#REF!,PL,2,FALSE),0)</f>
        <v>0</v>
      </c>
      <c r="G174" s="1"/>
      <c r="H174" s="1">
        <f>IFERROR(VLOOKUP(#REF!,PL,4,FALSE),0)</f>
        <v>0</v>
      </c>
      <c r="I174" s="1"/>
      <c r="J174" s="1">
        <f>IFERROR(VLOOKUP(#REF!,PL,9,FALSE),0)</f>
        <v>0</v>
      </c>
    </row>
    <row r="175" spans="2:10" ht="14.45" customHeight="1" x14ac:dyDescent="0.25">
      <c r="B175" s="12" t="s">
        <v>335</v>
      </c>
      <c r="C175" s="12"/>
      <c r="D175" s="13" t="s">
        <v>336</v>
      </c>
      <c r="F175" s="1">
        <f>IFERROR(VLOOKUP(#REF!,PL,2,FALSE),0)</f>
        <v>0</v>
      </c>
      <c r="G175" s="1"/>
      <c r="H175" s="1">
        <f>IFERROR(VLOOKUP(#REF!,PL,4,FALSE),0)</f>
        <v>0</v>
      </c>
      <c r="I175" s="1"/>
      <c r="J175" s="1">
        <f>IFERROR(VLOOKUP(#REF!,PL,9,FALSE),0)</f>
        <v>0</v>
      </c>
    </row>
    <row r="176" spans="2:10" ht="14.45" customHeight="1" x14ac:dyDescent="0.25">
      <c r="B176" s="12" t="s">
        <v>284</v>
      </c>
      <c r="C176" s="12"/>
      <c r="D176" s="13" t="s">
        <v>285</v>
      </c>
      <c r="F176" s="1">
        <f>IFERROR(VLOOKUP(#REF!,PL,2,FALSE),0)</f>
        <v>0</v>
      </c>
      <c r="G176" s="1"/>
      <c r="H176" s="1">
        <f>IFERROR(VLOOKUP(#REF!,PL,4,FALSE),0)</f>
        <v>0</v>
      </c>
      <c r="I176" s="1"/>
      <c r="J176" s="1">
        <f>IFERROR(VLOOKUP(#REF!,PL,9,FALSE),0)</f>
        <v>0</v>
      </c>
    </row>
    <row r="177" spans="2:10" ht="14.45" customHeight="1" x14ac:dyDescent="0.25">
      <c r="B177" s="12" t="s">
        <v>286</v>
      </c>
      <c r="C177" s="12"/>
      <c r="D177" s="13" t="s">
        <v>287</v>
      </c>
      <c r="F177" s="1">
        <f>IFERROR(VLOOKUP(#REF!,PL,2,FALSE),0)</f>
        <v>0</v>
      </c>
      <c r="G177" s="1"/>
      <c r="H177" s="1">
        <f>IFERROR(VLOOKUP(#REF!,PL,4,FALSE),0)</f>
        <v>0</v>
      </c>
      <c r="I177" s="1"/>
      <c r="J177" s="1">
        <f>IFERROR(VLOOKUP(#REF!,PL,9,FALSE),0)</f>
        <v>0</v>
      </c>
    </row>
    <row r="178" spans="2:10" ht="14.45" customHeight="1" x14ac:dyDescent="0.25">
      <c r="B178" s="12" t="s">
        <v>288</v>
      </c>
      <c r="C178" s="12"/>
      <c r="D178" s="13" t="s">
        <v>289</v>
      </c>
      <c r="F178" s="1">
        <f>IFERROR(VLOOKUP(#REF!,PL,2,FALSE),0)</f>
        <v>0</v>
      </c>
      <c r="G178" s="1"/>
      <c r="H178" s="1">
        <f>IFERROR(VLOOKUP(#REF!,PL,4,FALSE),0)</f>
        <v>0</v>
      </c>
      <c r="I178" s="1"/>
      <c r="J178" s="1">
        <f>IFERROR(VLOOKUP(#REF!,PL,9,FALSE),0)</f>
        <v>0</v>
      </c>
    </row>
    <row r="179" spans="2:10" ht="14.45" customHeight="1" x14ac:dyDescent="0.25">
      <c r="B179" s="12" t="s">
        <v>290</v>
      </c>
      <c r="C179" s="12"/>
      <c r="D179" s="13" t="s">
        <v>291</v>
      </c>
      <c r="E179" s="7"/>
      <c r="F179" s="1">
        <f>IFERROR(VLOOKUP(#REF!,PL,2,FALSE),0)</f>
        <v>0</v>
      </c>
      <c r="G179" s="1"/>
      <c r="H179" s="1">
        <f>IFERROR(VLOOKUP(#REF!,PL,4,FALSE),0)</f>
        <v>0</v>
      </c>
      <c r="I179" s="1"/>
      <c r="J179" s="1">
        <f>IFERROR(VLOOKUP(#REF!,PL,9,FALSE),0)</f>
        <v>0</v>
      </c>
    </row>
    <row r="180" spans="2:10" ht="14.45" customHeight="1" x14ac:dyDescent="0.25">
      <c r="B180" s="12" t="s">
        <v>292</v>
      </c>
      <c r="C180" s="12"/>
      <c r="D180" s="13" t="s">
        <v>293</v>
      </c>
      <c r="E180" s="7"/>
      <c r="F180" s="1">
        <f>IFERROR(VLOOKUP(#REF!,PL,2,FALSE),0)</f>
        <v>0</v>
      </c>
      <c r="G180" s="1"/>
      <c r="H180" s="1">
        <f>IFERROR(VLOOKUP(#REF!,PL,4,FALSE),0)</f>
        <v>0</v>
      </c>
      <c r="I180" s="1"/>
      <c r="J180" s="1">
        <f>IFERROR(VLOOKUP(#REF!,PL,9,FALSE),0)</f>
        <v>0</v>
      </c>
    </row>
    <row r="181" spans="2:10" ht="14.45" customHeight="1" x14ac:dyDescent="0.25">
      <c r="B181" s="12" t="s">
        <v>294</v>
      </c>
      <c r="C181" s="12"/>
      <c r="D181" s="13" t="s">
        <v>295</v>
      </c>
      <c r="E181" s="7"/>
      <c r="F181" s="1">
        <f>IFERROR(VLOOKUP(#REF!,PL,2,FALSE),0)</f>
        <v>0</v>
      </c>
      <c r="G181" s="1"/>
      <c r="H181" s="1">
        <f>IFERROR(VLOOKUP(#REF!,PL,4,FALSE),0)</f>
        <v>0</v>
      </c>
      <c r="I181" s="1"/>
      <c r="J181" s="1">
        <f>IFERROR(VLOOKUP(#REF!,PL,9,FALSE),0)</f>
        <v>0</v>
      </c>
    </row>
    <row r="182" spans="2:10" ht="14.45" customHeight="1" x14ac:dyDescent="0.25">
      <c r="B182" s="12" t="s">
        <v>296</v>
      </c>
      <c r="C182" s="12"/>
      <c r="D182" s="13" t="s">
        <v>297</v>
      </c>
      <c r="F182" s="1">
        <f>IFERROR(VLOOKUP(#REF!,PL,2,FALSE),0)</f>
        <v>0</v>
      </c>
      <c r="G182" s="1"/>
      <c r="H182" s="1">
        <f>IFERROR(VLOOKUP(#REF!,PL,4,FALSE),0)</f>
        <v>0</v>
      </c>
      <c r="I182" s="1"/>
      <c r="J182" s="1">
        <f>IFERROR(VLOOKUP(#REF!,PL,9,FALSE),0)</f>
        <v>0</v>
      </c>
    </row>
    <row r="183" spans="2:10" ht="14.45" customHeight="1" x14ac:dyDescent="0.25">
      <c r="B183" s="12" t="s">
        <v>298</v>
      </c>
      <c r="C183" s="12"/>
      <c r="D183" s="13" t="s">
        <v>299</v>
      </c>
      <c r="F183" s="1">
        <f>IFERROR(VLOOKUP(#REF!,PL,2,FALSE),0)</f>
        <v>0</v>
      </c>
      <c r="G183" s="1"/>
      <c r="H183" s="1">
        <f>IFERROR(VLOOKUP(#REF!,PL,4,FALSE),0)</f>
        <v>0</v>
      </c>
      <c r="I183" s="1"/>
      <c r="J183" s="1">
        <f>IFERROR(VLOOKUP(#REF!,PL,9,FALSE),0)</f>
        <v>0</v>
      </c>
    </row>
    <row r="184" spans="2:10" ht="14.45" customHeight="1" x14ac:dyDescent="0.25">
      <c r="B184" s="12" t="s">
        <v>300</v>
      </c>
      <c r="C184" s="12"/>
      <c r="D184" s="13" t="s">
        <v>301</v>
      </c>
      <c r="E184" s="7"/>
      <c r="F184" s="1">
        <f>IFERROR(VLOOKUP(#REF!,PL,2,FALSE),0)</f>
        <v>0</v>
      </c>
      <c r="G184" s="1"/>
      <c r="H184" s="1">
        <f>IFERROR(VLOOKUP(#REF!,PL,4,FALSE),0)</f>
        <v>0</v>
      </c>
      <c r="I184" s="1"/>
      <c r="J184" s="1">
        <f>IFERROR(VLOOKUP(#REF!,PL,9,FALSE),0)</f>
        <v>0</v>
      </c>
    </row>
    <row r="185" spans="2:10" ht="14.45" customHeight="1" x14ac:dyDescent="0.25">
      <c r="B185" s="12" t="s">
        <v>302</v>
      </c>
      <c r="C185" s="12"/>
      <c r="D185" s="13" t="s">
        <v>303</v>
      </c>
      <c r="E185" s="7"/>
      <c r="F185" s="1">
        <f>IFERROR(VLOOKUP(#REF!,PL,2,FALSE),0)</f>
        <v>0</v>
      </c>
      <c r="G185" s="1"/>
      <c r="H185" s="1">
        <f>IFERROR(VLOOKUP(#REF!,PL,4,FALSE),0)</f>
        <v>0</v>
      </c>
      <c r="I185" s="1"/>
      <c r="J185" s="1">
        <f>IFERROR(VLOOKUP(#REF!,PL,9,FALSE),0)</f>
        <v>0</v>
      </c>
    </row>
    <row r="186" spans="2:10" ht="14.45" customHeight="1" x14ac:dyDescent="0.25">
      <c r="B186" s="12" t="s">
        <v>304</v>
      </c>
      <c r="C186" s="12"/>
      <c r="D186" s="13" t="s">
        <v>305</v>
      </c>
      <c r="F186" s="1">
        <f>IFERROR(VLOOKUP(#REF!,PL,2,FALSE),0)</f>
        <v>0</v>
      </c>
      <c r="G186" s="1"/>
      <c r="H186" s="1">
        <f>IFERROR(VLOOKUP(#REF!,PL,4,FALSE),0)</f>
        <v>0</v>
      </c>
      <c r="I186" s="1"/>
      <c r="J186" s="1">
        <f>IFERROR(VLOOKUP(#REF!,PL,9,FALSE),0)</f>
        <v>0</v>
      </c>
    </row>
    <row r="187" spans="2:10" ht="14.45" customHeight="1" x14ac:dyDescent="0.25">
      <c r="B187" s="12" t="s">
        <v>280</v>
      </c>
      <c r="C187" s="12"/>
      <c r="D187" s="13" t="s">
        <v>281</v>
      </c>
      <c r="F187" s="8">
        <f>SUM(F174:F186)</f>
        <v>0</v>
      </c>
      <c r="G187" s="1"/>
      <c r="H187" s="8">
        <f>SUM(H174:H186)</f>
        <v>0</v>
      </c>
      <c r="I187" s="1"/>
      <c r="J187" s="8">
        <f>SUM(J174:J186)</f>
        <v>0</v>
      </c>
    </row>
    <row r="188" spans="2:10" ht="14.45" customHeight="1" x14ac:dyDescent="0.25">
      <c r="B188" s="12"/>
      <c r="C188" s="12"/>
      <c r="D188" s="13"/>
      <c r="F188" s="1"/>
      <c r="G188" s="1"/>
      <c r="H188" s="1"/>
      <c r="I188" s="1"/>
      <c r="J188" s="1"/>
    </row>
    <row r="189" spans="2:10" ht="14.45" customHeight="1" x14ac:dyDescent="0.25">
      <c r="B189" s="12" t="s">
        <v>308</v>
      </c>
      <c r="C189" s="12"/>
      <c r="D189" s="13" t="s">
        <v>309</v>
      </c>
      <c r="F189" s="1">
        <f>IFERROR(VLOOKUP(#REF!,PL,2,FALSE),0)</f>
        <v>0</v>
      </c>
      <c r="G189" s="1"/>
      <c r="H189" s="1">
        <f>IFERROR(VLOOKUP(#REF!,PL,4,FALSE),0)</f>
        <v>0</v>
      </c>
      <c r="I189" s="1"/>
      <c r="J189" s="1">
        <f>IFERROR(VLOOKUP(#REF!,PL,9,FALSE),0)</f>
        <v>0</v>
      </c>
    </row>
    <row r="190" spans="2:10" ht="14.45" customHeight="1" x14ac:dyDescent="0.25">
      <c r="B190" s="12" t="s">
        <v>310</v>
      </c>
      <c r="C190" s="12"/>
      <c r="D190" s="13" t="s">
        <v>311</v>
      </c>
      <c r="F190" s="1">
        <f>IFERROR(VLOOKUP(#REF!,PL,2,FALSE),0)</f>
        <v>0</v>
      </c>
      <c r="G190" s="1"/>
      <c r="H190" s="1">
        <f>IFERROR(VLOOKUP(#REF!,PL,4,FALSE),0)</f>
        <v>0</v>
      </c>
      <c r="I190" s="1"/>
      <c r="J190" s="1">
        <f>IFERROR(VLOOKUP(#REF!,PL,9,FALSE),0)</f>
        <v>0</v>
      </c>
    </row>
    <row r="191" spans="2:10" ht="14.45" customHeight="1" x14ac:dyDescent="0.25">
      <c r="B191" s="12" t="s">
        <v>312</v>
      </c>
      <c r="C191" s="12"/>
      <c r="D191" s="13" t="s">
        <v>313</v>
      </c>
      <c r="F191" s="1">
        <f>IFERROR(VLOOKUP(#REF!,PL,2,FALSE),0)</f>
        <v>0</v>
      </c>
      <c r="G191" s="1"/>
      <c r="H191" s="1">
        <f>IFERROR(VLOOKUP(#REF!,PL,4,FALSE),0)</f>
        <v>0</v>
      </c>
      <c r="I191" s="1"/>
      <c r="J191" s="1">
        <f>IFERROR(VLOOKUP(#REF!,PL,9,FALSE),0)</f>
        <v>0</v>
      </c>
    </row>
    <row r="192" spans="2:10" ht="14.45" customHeight="1" x14ac:dyDescent="0.25">
      <c r="B192" s="12" t="s">
        <v>314</v>
      </c>
      <c r="C192" s="12"/>
      <c r="D192" s="13" t="s">
        <v>315</v>
      </c>
      <c r="F192" s="1">
        <f>IFERROR(VLOOKUP(#REF!,PL,2,FALSE),0)</f>
        <v>0</v>
      </c>
      <c r="G192" s="1"/>
      <c r="H192" s="1">
        <f>IFERROR(VLOOKUP(#REF!,PL,4,FALSE),0)</f>
        <v>0</v>
      </c>
      <c r="I192" s="1"/>
      <c r="J192" s="1">
        <f>IFERROR(VLOOKUP(#REF!,PL,9,FALSE),0)</f>
        <v>0</v>
      </c>
    </row>
    <row r="193" spans="2:10" ht="14.45" customHeight="1" x14ac:dyDescent="0.25">
      <c r="B193" s="12" t="s">
        <v>316</v>
      </c>
      <c r="C193" s="12"/>
      <c r="D193" s="13" t="s">
        <v>317</v>
      </c>
      <c r="F193" s="1">
        <f>IFERROR(VLOOKUP(#REF!,PL,2,FALSE),0)</f>
        <v>0</v>
      </c>
      <c r="G193" s="1"/>
      <c r="H193" s="1">
        <f>IFERROR(VLOOKUP(#REF!,PL,4,FALSE),0)</f>
        <v>0</v>
      </c>
      <c r="I193" s="1"/>
      <c r="J193" s="1">
        <f>IFERROR(VLOOKUP(#REF!,PL,9,FALSE),0)</f>
        <v>0</v>
      </c>
    </row>
    <row r="194" spans="2:10" ht="14.45" customHeight="1" x14ac:dyDescent="0.25">
      <c r="B194" s="12" t="s">
        <v>318</v>
      </c>
      <c r="C194" s="12"/>
      <c r="D194" s="13" t="s">
        <v>319</v>
      </c>
      <c r="F194" s="1">
        <f>IFERROR(VLOOKUP(#REF!,PL,2,FALSE),0)</f>
        <v>0</v>
      </c>
      <c r="G194" s="1"/>
      <c r="H194" s="1">
        <f>IFERROR(VLOOKUP(#REF!,PL,4,FALSE),0)</f>
        <v>0</v>
      </c>
      <c r="I194" s="1"/>
      <c r="J194" s="1">
        <f>IFERROR(VLOOKUP(#REF!,PL,9,FALSE),0)</f>
        <v>0</v>
      </c>
    </row>
    <row r="195" spans="2:10" ht="14.45" customHeight="1" x14ac:dyDescent="0.25">
      <c r="B195" s="12" t="s">
        <v>306</v>
      </c>
      <c r="C195" s="12"/>
      <c r="D195" s="13" t="s">
        <v>307</v>
      </c>
      <c r="F195" s="8">
        <f>SUM(F189:F194)</f>
        <v>0</v>
      </c>
      <c r="G195" s="1"/>
      <c r="H195" s="8">
        <f>SUM(H189:H194)</f>
        <v>0</v>
      </c>
      <c r="I195" s="1"/>
      <c r="J195" s="8">
        <f>SUM(J189:J194)</f>
        <v>0</v>
      </c>
    </row>
    <row r="196" spans="2:10" ht="14.45" customHeight="1" x14ac:dyDescent="0.25">
      <c r="B196" s="12"/>
      <c r="C196" s="12"/>
      <c r="D196" s="13"/>
      <c r="F196" s="1"/>
      <c r="G196" s="1"/>
      <c r="H196" s="1"/>
      <c r="I196" s="1"/>
      <c r="J196" s="1"/>
    </row>
    <row r="197" spans="2:10" ht="14.45" customHeight="1" x14ac:dyDescent="0.25">
      <c r="B197" s="12" t="s">
        <v>322</v>
      </c>
      <c r="C197" s="12"/>
      <c r="D197" s="13" t="s">
        <v>323</v>
      </c>
      <c r="F197" s="1">
        <f>IFERROR(VLOOKUP(#REF!,PL,2,FALSE),0)</f>
        <v>0</v>
      </c>
      <c r="G197" s="1"/>
      <c r="H197" s="1">
        <f>IFERROR(VLOOKUP(#REF!,PL,4,FALSE),0)</f>
        <v>0</v>
      </c>
      <c r="I197" s="1"/>
      <c r="J197" s="1">
        <f>IFERROR(VLOOKUP(#REF!,PL,9,FALSE),0)</f>
        <v>0</v>
      </c>
    </row>
    <row r="198" spans="2:10" ht="14.45" customHeight="1" x14ac:dyDescent="0.25">
      <c r="B198" s="12" t="s">
        <v>324</v>
      </c>
      <c r="C198" s="12"/>
      <c r="D198" s="13" t="s">
        <v>256</v>
      </c>
      <c r="F198" s="1">
        <f>IFERROR(VLOOKUP(#REF!,PL,2,FALSE),0)</f>
        <v>0</v>
      </c>
      <c r="G198" s="1"/>
      <c r="H198" s="1">
        <f>IFERROR(VLOOKUP(#REF!,PL,4,FALSE),0)</f>
        <v>0</v>
      </c>
      <c r="I198" s="1"/>
      <c r="J198" s="1">
        <f>IFERROR(VLOOKUP(#REF!,PL,9,FALSE),0)</f>
        <v>0</v>
      </c>
    </row>
    <row r="199" spans="2:10" ht="14.45" customHeight="1" x14ac:dyDescent="0.25">
      <c r="B199" s="12" t="s">
        <v>325</v>
      </c>
      <c r="C199" s="12"/>
      <c r="D199" s="13" t="s">
        <v>117</v>
      </c>
      <c r="F199" s="1">
        <f>IFERROR(VLOOKUP(#REF!,PL,2,FALSE),0)</f>
        <v>0</v>
      </c>
      <c r="G199" s="1"/>
      <c r="H199" s="1">
        <f>IFERROR(VLOOKUP(#REF!,PL,4,FALSE),0)</f>
        <v>0</v>
      </c>
      <c r="I199" s="1"/>
      <c r="J199" s="1">
        <f>IFERROR(VLOOKUP(#REF!,PL,9,FALSE),0)</f>
        <v>0</v>
      </c>
    </row>
    <row r="200" spans="2:10" ht="14.45" customHeight="1" x14ac:dyDescent="0.25">
      <c r="B200" s="12" t="s">
        <v>326</v>
      </c>
      <c r="C200" s="12"/>
      <c r="D200" s="13" t="s">
        <v>119</v>
      </c>
      <c r="F200" s="1">
        <f>IFERROR(VLOOKUP(#REF!,PL,2,FALSE),0)</f>
        <v>0</v>
      </c>
      <c r="G200" s="1"/>
      <c r="H200" s="1">
        <f>IFERROR(VLOOKUP(#REF!,PL,4,FALSE),0)</f>
        <v>0</v>
      </c>
      <c r="I200" s="1"/>
      <c r="J200" s="1">
        <f>IFERROR(VLOOKUP(#REF!,PL,9,FALSE),0)</f>
        <v>0</v>
      </c>
    </row>
    <row r="201" spans="2:10" ht="14.45" customHeight="1" x14ac:dyDescent="0.25">
      <c r="B201" s="12" t="s">
        <v>327</v>
      </c>
      <c r="C201" s="12"/>
      <c r="D201" s="13" t="s">
        <v>263</v>
      </c>
      <c r="F201" s="1">
        <f>IFERROR(VLOOKUP(#REF!,PL,2,FALSE),0)</f>
        <v>0</v>
      </c>
      <c r="G201" s="1"/>
      <c r="H201" s="1">
        <f>IFERROR(VLOOKUP(#REF!,PL,4,FALSE),0)</f>
        <v>0</v>
      </c>
      <c r="I201" s="1"/>
      <c r="J201" s="1">
        <f>IFERROR(VLOOKUP(#REF!,PL,9,FALSE),0)</f>
        <v>0</v>
      </c>
    </row>
    <row r="202" spans="2:10" ht="14.45" customHeight="1" x14ac:dyDescent="0.25">
      <c r="B202" s="12" t="s">
        <v>328</v>
      </c>
      <c r="C202" s="12"/>
      <c r="D202" s="13" t="s">
        <v>265</v>
      </c>
      <c r="F202" s="1">
        <f>IFERROR(VLOOKUP(#REF!,PL,2,FALSE),0)</f>
        <v>0</v>
      </c>
      <c r="G202" s="1"/>
      <c r="H202" s="1">
        <f>IFERROR(VLOOKUP(#REF!,PL,4,FALSE),0)</f>
        <v>0</v>
      </c>
      <c r="I202" s="1"/>
      <c r="J202" s="1">
        <f>IFERROR(VLOOKUP(#REF!,PL,9,FALSE),0)</f>
        <v>0</v>
      </c>
    </row>
    <row r="203" spans="2:10" ht="14.45" customHeight="1" x14ac:dyDescent="0.25">
      <c r="B203" s="12" t="s">
        <v>329</v>
      </c>
      <c r="C203" s="12"/>
      <c r="D203" s="13" t="s">
        <v>269</v>
      </c>
      <c r="F203" s="1">
        <f>IFERROR(VLOOKUP(#REF!,PL,2,FALSE),0)</f>
        <v>0</v>
      </c>
      <c r="G203" s="1"/>
      <c r="H203" s="1">
        <f>IFERROR(VLOOKUP(#REF!,PL,4,FALSE),0)</f>
        <v>0</v>
      </c>
      <c r="I203" s="1"/>
      <c r="J203" s="1">
        <f>IFERROR(VLOOKUP(#REF!,PL,9,FALSE),0)</f>
        <v>0</v>
      </c>
    </row>
    <row r="204" spans="2:10" ht="14.45" customHeight="1" x14ac:dyDescent="0.25">
      <c r="B204" s="12" t="s">
        <v>330</v>
      </c>
      <c r="C204" s="12"/>
      <c r="D204" s="13" t="s">
        <v>271</v>
      </c>
      <c r="F204" s="1">
        <f>IFERROR(VLOOKUP(#REF!,PL,2,FALSE),0)</f>
        <v>0</v>
      </c>
      <c r="G204" s="1"/>
      <c r="H204" s="1">
        <f>IFERROR(VLOOKUP(#REF!,PL,4,FALSE),0)</f>
        <v>0</v>
      </c>
      <c r="I204" s="1"/>
      <c r="J204" s="1">
        <f>IFERROR(VLOOKUP(#REF!,PL,9,FALSE),0)</f>
        <v>0</v>
      </c>
    </row>
    <row r="205" spans="2:10" ht="14.45" customHeight="1" x14ac:dyDescent="0.25">
      <c r="B205" s="12" t="s">
        <v>331</v>
      </c>
      <c r="C205" s="12"/>
      <c r="D205" s="13" t="s">
        <v>275</v>
      </c>
      <c r="F205" s="1">
        <f>IFERROR(VLOOKUP(#REF!,PL,2,FALSE),0)</f>
        <v>0</v>
      </c>
      <c r="G205" s="1"/>
      <c r="H205" s="1">
        <f>IFERROR(VLOOKUP(#REF!,PL,4,FALSE),0)</f>
        <v>0</v>
      </c>
      <c r="I205" s="1"/>
      <c r="J205" s="1">
        <f>IFERROR(VLOOKUP(#REF!,PL,9,FALSE),0)</f>
        <v>0</v>
      </c>
    </row>
    <row r="206" spans="2:10" ht="14.45" customHeight="1" x14ac:dyDescent="0.25">
      <c r="B206" s="12" t="s">
        <v>332</v>
      </c>
      <c r="C206" s="12"/>
      <c r="D206" s="13" t="s">
        <v>333</v>
      </c>
      <c r="F206" s="1">
        <f>IFERROR(VLOOKUP(#REF!,PL,2,FALSE),0)</f>
        <v>0</v>
      </c>
      <c r="G206" s="1"/>
      <c r="H206" s="1">
        <f>IFERROR(VLOOKUP(#REF!,PL,4,FALSE),0)</f>
        <v>0</v>
      </c>
      <c r="I206" s="1"/>
      <c r="J206" s="1">
        <f>IFERROR(VLOOKUP(#REF!,PL,9,FALSE),0)</f>
        <v>0</v>
      </c>
    </row>
    <row r="207" spans="2:10" ht="14.45" customHeight="1" x14ac:dyDescent="0.25">
      <c r="B207" s="12" t="s">
        <v>320</v>
      </c>
      <c r="C207" s="12"/>
      <c r="D207" s="13" t="s">
        <v>321</v>
      </c>
      <c r="F207" s="8">
        <f>SUM(F198:F206)</f>
        <v>0</v>
      </c>
      <c r="G207" s="1"/>
      <c r="H207" s="8">
        <f>SUM(H198:H206)</f>
        <v>0</v>
      </c>
      <c r="I207" s="1"/>
      <c r="J207" s="8">
        <f>SUM(J198:J206)</f>
        <v>0</v>
      </c>
    </row>
    <row r="208" spans="2:10" ht="14.45" customHeight="1" x14ac:dyDescent="0.25">
      <c r="B208" s="12"/>
      <c r="C208" s="12"/>
      <c r="D208" s="13"/>
      <c r="F208" s="1"/>
      <c r="G208" s="1"/>
      <c r="H208" s="1"/>
      <c r="I208" s="1"/>
      <c r="J208" s="1"/>
    </row>
    <row r="209" spans="2:10" ht="6" customHeight="1" x14ac:dyDescent="0.25">
      <c r="B209" s="12"/>
      <c r="C209" s="12"/>
      <c r="D209" s="13"/>
      <c r="F209" s="1"/>
      <c r="G209" s="1"/>
      <c r="H209" s="1"/>
      <c r="I209" s="1"/>
      <c r="J209" s="1"/>
    </row>
    <row r="210" spans="2:10" ht="14.45" customHeight="1" collapsed="1" x14ac:dyDescent="0.25">
      <c r="B210" s="16" t="s">
        <v>337</v>
      </c>
      <c r="C210" s="16"/>
      <c r="D210" s="17"/>
      <c r="E210" s="2"/>
      <c r="F210" s="5">
        <f>F82+F103+F119+F125+F138+F142+F157+F172+F187+F195+F207</f>
        <v>0</v>
      </c>
      <c r="G210" s="4"/>
      <c r="H210" s="5">
        <f>H82+H103+H119+H125+H138+H142+H157+H172+H187+H195+H207</f>
        <v>0</v>
      </c>
      <c r="I210" s="4"/>
      <c r="J210" s="5">
        <f>J82+J103+J119+J125+J138+J142+J157+J172+J187+J195+J207</f>
        <v>0</v>
      </c>
    </row>
    <row r="211" spans="2:10" ht="14.45" hidden="1" customHeight="1" outlineLevel="1" x14ac:dyDescent="0.25">
      <c r="B211" s="18" t="s">
        <v>340</v>
      </c>
      <c r="C211" s="18"/>
      <c r="D211" s="19"/>
      <c r="E211" s="20"/>
      <c r="F211" s="21" t="e">
        <f>F210-#REF!+#REF!</f>
        <v>#REF!</v>
      </c>
      <c r="G211" s="21"/>
      <c r="H211" s="21" t="e">
        <f>H210-#REF!+#REF!</f>
        <v>#REF!</v>
      </c>
      <c r="I211" s="21"/>
      <c r="J211" s="21" t="e">
        <f>J210-#REF!+#REF!</f>
        <v>#REF!</v>
      </c>
    </row>
    <row r="212" spans="2:10" ht="14.45" customHeight="1" x14ac:dyDescent="0.25">
      <c r="F212" s="1"/>
      <c r="G212" s="1"/>
      <c r="H212" s="1"/>
      <c r="I212" s="1"/>
      <c r="J212" s="1"/>
    </row>
    <row r="213" spans="2:10" ht="14.45" customHeight="1" x14ac:dyDescent="0.25">
      <c r="B213" s="16" t="s">
        <v>338</v>
      </c>
      <c r="C213" s="10"/>
      <c r="D213" s="10"/>
      <c r="E213" s="2"/>
      <c r="F213" s="6">
        <f>F62-F210</f>
        <v>0</v>
      </c>
      <c r="G213" s="4"/>
      <c r="H213" s="6">
        <f>H62-H210</f>
        <v>0</v>
      </c>
      <c r="I213" s="4"/>
      <c r="J213" s="6">
        <f>J62-J210</f>
        <v>0</v>
      </c>
    </row>
    <row r="214" spans="2:10" ht="14.45" customHeight="1" x14ac:dyDescent="0.25">
      <c r="F214" s="1"/>
      <c r="G214" s="1"/>
      <c r="H214" s="1"/>
      <c r="I214" s="1"/>
      <c r="J214" s="1"/>
    </row>
    <row r="215" spans="2:10" ht="14.45" customHeight="1" x14ac:dyDescent="0.25">
      <c r="F215" s="1"/>
      <c r="G215" s="1"/>
      <c r="H215" s="1"/>
      <c r="I215" s="1"/>
      <c r="J215" s="1"/>
    </row>
    <row r="216" spans="2:10" ht="14.45" customHeight="1" x14ac:dyDescent="0.25">
      <c r="F216" s="1"/>
      <c r="G216" s="1"/>
      <c r="H216" s="1"/>
      <c r="I216" s="1"/>
      <c r="J216" s="1"/>
    </row>
    <row r="217" spans="2:10" ht="14.45" customHeight="1" x14ac:dyDescent="0.25">
      <c r="F217" s="1"/>
      <c r="G217" s="1"/>
      <c r="H217" s="1"/>
      <c r="I217" s="1"/>
      <c r="J217" s="1"/>
    </row>
    <row r="218" spans="2:10" ht="14.45" customHeight="1" x14ac:dyDescent="0.25">
      <c r="F218" s="1"/>
      <c r="G218" s="1"/>
      <c r="H218" s="1"/>
      <c r="I218" s="1"/>
      <c r="J218" s="1"/>
    </row>
    <row r="219" spans="2:10" ht="14.45" customHeight="1" x14ac:dyDescent="0.25">
      <c r="F219" s="1"/>
      <c r="G219" s="1"/>
      <c r="H219" s="1"/>
      <c r="I219" s="1"/>
      <c r="J219" s="1"/>
    </row>
    <row r="220" spans="2:10" ht="14.45" customHeight="1" x14ac:dyDescent="0.25">
      <c r="F220" s="1"/>
      <c r="G220" s="1"/>
      <c r="H220" s="1"/>
      <c r="I220" s="1"/>
      <c r="J220" s="1"/>
    </row>
    <row r="221" spans="2:10" ht="14.45" customHeight="1" x14ac:dyDescent="0.25">
      <c r="F221" s="1"/>
      <c r="G221" s="1"/>
      <c r="H221" s="1"/>
      <c r="I221" s="1"/>
      <c r="J221" s="1"/>
    </row>
    <row r="222" spans="2:10" ht="14.45" customHeight="1" x14ac:dyDescent="0.25">
      <c r="F222" s="1"/>
      <c r="G222" s="1"/>
      <c r="H222" s="1"/>
      <c r="I222" s="1"/>
      <c r="J222" s="1"/>
    </row>
    <row r="223" spans="2:10" ht="14.45" customHeight="1" x14ac:dyDescent="0.25">
      <c r="F223" s="1"/>
      <c r="G223" s="1"/>
      <c r="H223" s="1"/>
      <c r="I223" s="1"/>
      <c r="J223" s="1"/>
    </row>
    <row r="224" spans="2:10" ht="14.45" customHeight="1" x14ac:dyDescent="0.25">
      <c r="F224" s="1"/>
      <c r="G224" s="1"/>
      <c r="H224" s="1"/>
      <c r="I224" s="1"/>
      <c r="J224" s="1"/>
    </row>
    <row r="225" spans="6:10" ht="14.45" customHeight="1" x14ac:dyDescent="0.25">
      <c r="F225" s="1"/>
      <c r="G225" s="1"/>
      <c r="H225" s="1"/>
      <c r="I225" s="1"/>
      <c r="J225" s="1"/>
    </row>
    <row r="226" spans="6:10" ht="14.45" customHeight="1" x14ac:dyDescent="0.25">
      <c r="F226" s="1"/>
      <c r="G226" s="1"/>
      <c r="H226" s="1"/>
      <c r="I226" s="1"/>
      <c r="J226" s="1"/>
    </row>
    <row r="227" spans="6:10" ht="14.45" customHeight="1" x14ac:dyDescent="0.25">
      <c r="F227" s="1"/>
      <c r="G227" s="1"/>
      <c r="H227" s="1"/>
      <c r="I227" s="1"/>
      <c r="J227" s="1"/>
    </row>
    <row r="228" spans="6:10" ht="14.45" customHeight="1" x14ac:dyDescent="0.25">
      <c r="F228" s="1"/>
      <c r="G228" s="1"/>
      <c r="H228" s="1"/>
      <c r="I228" s="1"/>
      <c r="J228" s="1"/>
    </row>
    <row r="229" spans="6:10" ht="14.45" customHeight="1" x14ac:dyDescent="0.25">
      <c r="F229" s="1"/>
      <c r="G229" s="1"/>
      <c r="H229" s="1"/>
      <c r="I229" s="1"/>
      <c r="J229" s="1"/>
    </row>
    <row r="230" spans="6:10" ht="14.45" customHeight="1" x14ac:dyDescent="0.25">
      <c r="F230" s="1"/>
      <c r="G230" s="1"/>
      <c r="H230" s="1"/>
      <c r="I230" s="1"/>
      <c r="J230" s="1"/>
    </row>
    <row r="231" spans="6:10" ht="14.45" customHeight="1" x14ac:dyDescent="0.25">
      <c r="F231" s="1"/>
      <c r="G231" s="1"/>
      <c r="H231" s="1"/>
      <c r="I231" s="1"/>
      <c r="J231" s="1"/>
    </row>
    <row r="232" spans="6:10" ht="14.45" customHeight="1" x14ac:dyDescent="0.25">
      <c r="F232" s="1"/>
      <c r="G232" s="1"/>
      <c r="H232" s="1"/>
      <c r="I232" s="1"/>
      <c r="J232" s="1"/>
    </row>
    <row r="233" spans="6:10" ht="14.45" customHeight="1" x14ac:dyDescent="0.25">
      <c r="F233" s="1"/>
      <c r="G233" s="1"/>
      <c r="H233" s="1"/>
      <c r="I233" s="1"/>
      <c r="J233" s="1"/>
    </row>
    <row r="234" spans="6:10" ht="14.45" customHeight="1" x14ac:dyDescent="0.25">
      <c r="F234" s="1"/>
      <c r="G234" s="1"/>
      <c r="H234" s="1"/>
      <c r="I234" s="1"/>
      <c r="J234" s="1"/>
    </row>
    <row r="235" spans="6:10" ht="14.45" customHeight="1" x14ac:dyDescent="0.25">
      <c r="F235" s="1"/>
      <c r="G235" s="1"/>
      <c r="H235" s="1"/>
      <c r="I235" s="1"/>
      <c r="J235" s="1"/>
    </row>
    <row r="236" spans="6:10" ht="14.45" customHeight="1" x14ac:dyDescent="0.25">
      <c r="F236" s="1"/>
      <c r="G236" s="1"/>
      <c r="H236" s="1"/>
      <c r="I236" s="1"/>
      <c r="J236" s="1"/>
    </row>
    <row r="237" spans="6:10" ht="14.45" customHeight="1" x14ac:dyDescent="0.25">
      <c r="F237" s="1"/>
      <c r="G237" s="1"/>
      <c r="H237" s="1"/>
      <c r="I237" s="1"/>
      <c r="J237" s="1"/>
    </row>
    <row r="238" spans="6:10" ht="14.45" customHeight="1" x14ac:dyDescent="0.25">
      <c r="F238" s="1"/>
      <c r="G238" s="1"/>
      <c r="H238" s="1"/>
      <c r="I238" s="1"/>
      <c r="J238" s="1"/>
    </row>
    <row r="239" spans="6:10" ht="14.45" customHeight="1" x14ac:dyDescent="0.25">
      <c r="F239" s="1"/>
      <c r="G239" s="1"/>
      <c r="H239" s="1"/>
      <c r="I239" s="1"/>
      <c r="J239" s="1"/>
    </row>
    <row r="240" spans="6:10" ht="14.45" customHeight="1" x14ac:dyDescent="0.25">
      <c r="F240" s="1"/>
      <c r="G240" s="1"/>
      <c r="H240" s="1"/>
      <c r="I240" s="1"/>
      <c r="J240" s="1"/>
    </row>
    <row r="241" spans="6:10" ht="14.45" customHeight="1" x14ac:dyDescent="0.25">
      <c r="F241" s="1"/>
      <c r="G241" s="1"/>
      <c r="H241" s="1"/>
      <c r="I241" s="1"/>
      <c r="J241" s="1"/>
    </row>
    <row r="242" spans="6:10" ht="14.45" customHeight="1" x14ac:dyDescent="0.25">
      <c r="F242" s="1"/>
      <c r="G242" s="1"/>
      <c r="H242" s="1"/>
      <c r="I242" s="1"/>
      <c r="J242" s="1"/>
    </row>
    <row r="243" spans="6:10" ht="14.45" customHeight="1" x14ac:dyDescent="0.25">
      <c r="F243" s="1"/>
      <c r="G243" s="1"/>
      <c r="H243" s="1"/>
      <c r="I243" s="1"/>
      <c r="J243" s="1"/>
    </row>
    <row r="244" spans="6:10" ht="14.45" customHeight="1" x14ac:dyDescent="0.25">
      <c r="F244" s="1"/>
      <c r="G244" s="1"/>
      <c r="H244" s="1"/>
      <c r="I244" s="1"/>
      <c r="J244" s="1"/>
    </row>
    <row r="245" spans="6:10" ht="14.45" customHeight="1" x14ac:dyDescent="0.25">
      <c r="F245" s="1"/>
      <c r="G245" s="1"/>
      <c r="H245" s="1"/>
      <c r="I245" s="1"/>
      <c r="J245" s="1"/>
    </row>
    <row r="246" spans="6:10" ht="14.45" customHeight="1" x14ac:dyDescent="0.25">
      <c r="F246" s="1"/>
      <c r="G246" s="1"/>
      <c r="H246" s="1"/>
      <c r="I246" s="1"/>
      <c r="J246" s="1"/>
    </row>
    <row r="247" spans="6:10" ht="14.45" customHeight="1" x14ac:dyDescent="0.25">
      <c r="F247" s="1"/>
      <c r="G247" s="1"/>
      <c r="H247" s="1"/>
      <c r="I247" s="1"/>
      <c r="J247" s="1"/>
    </row>
    <row r="248" spans="6:10" ht="14.45" customHeight="1" x14ac:dyDescent="0.25">
      <c r="F248" s="1"/>
      <c r="G248" s="1"/>
      <c r="H248" s="1"/>
      <c r="I248" s="1"/>
      <c r="J248" s="1"/>
    </row>
    <row r="249" spans="6:10" ht="14.45" customHeight="1" x14ac:dyDescent="0.25">
      <c r="F249" s="1"/>
      <c r="G249" s="1"/>
      <c r="H249" s="1"/>
      <c r="I249" s="1"/>
      <c r="J249" s="1"/>
    </row>
    <row r="250" spans="6:10" ht="14.45" customHeight="1" x14ac:dyDescent="0.25">
      <c r="F250" s="1"/>
      <c r="G250" s="1"/>
      <c r="H250" s="1"/>
      <c r="I250" s="1"/>
      <c r="J250" s="1"/>
    </row>
    <row r="251" spans="6:10" ht="14.45" customHeight="1" x14ac:dyDescent="0.25">
      <c r="F251" s="1"/>
      <c r="G251" s="1"/>
      <c r="H251" s="1"/>
      <c r="I251" s="1"/>
      <c r="J251" s="1"/>
    </row>
    <row r="252" spans="6:10" ht="14.45" customHeight="1" x14ac:dyDescent="0.25">
      <c r="F252" s="1"/>
      <c r="G252" s="1"/>
      <c r="H252" s="1"/>
      <c r="I252" s="1"/>
      <c r="J252" s="1"/>
    </row>
    <row r="253" spans="6:10" ht="14.45" customHeight="1" x14ac:dyDescent="0.25">
      <c r="F253" s="1"/>
      <c r="G253" s="1"/>
      <c r="H253" s="1"/>
      <c r="I253" s="1"/>
      <c r="J253" s="1"/>
    </row>
    <row r="254" spans="6:10" ht="14.45" customHeight="1" x14ac:dyDescent="0.25">
      <c r="F254" s="1"/>
      <c r="G254" s="1"/>
      <c r="H254" s="1"/>
      <c r="I254" s="1"/>
      <c r="J254" s="1"/>
    </row>
    <row r="255" spans="6:10" ht="14.45" customHeight="1" x14ac:dyDescent="0.25">
      <c r="F255" s="1"/>
      <c r="G255" s="1"/>
      <c r="H255" s="1"/>
      <c r="I255" s="1"/>
      <c r="J255" s="1"/>
    </row>
    <row r="256" spans="6:10" ht="14.45" customHeight="1" x14ac:dyDescent="0.25">
      <c r="F256" s="1"/>
      <c r="G256" s="1"/>
      <c r="H256" s="1"/>
      <c r="I256" s="1"/>
      <c r="J256" s="1"/>
    </row>
    <row r="257" spans="6:10" ht="14.45" customHeight="1" x14ac:dyDescent="0.25">
      <c r="F257" s="1"/>
      <c r="G257" s="1"/>
      <c r="H257" s="1"/>
      <c r="I257" s="1"/>
      <c r="J257" s="1"/>
    </row>
    <row r="258" spans="6:10" ht="14.45" customHeight="1" x14ac:dyDescent="0.25">
      <c r="F258" s="1"/>
      <c r="G258" s="1"/>
      <c r="H258" s="1"/>
      <c r="I258" s="1"/>
      <c r="J258" s="1"/>
    </row>
    <row r="259" spans="6:10" ht="14.45" customHeight="1" x14ac:dyDescent="0.25">
      <c r="F259" s="1"/>
      <c r="G259" s="1"/>
      <c r="H259" s="1"/>
      <c r="I259" s="1"/>
      <c r="J259" s="1"/>
    </row>
    <row r="260" spans="6:10" ht="14.45" customHeight="1" x14ac:dyDescent="0.25">
      <c r="F260" s="1"/>
      <c r="G260" s="1"/>
      <c r="H260" s="1"/>
      <c r="I260" s="1"/>
      <c r="J260" s="1"/>
    </row>
    <row r="261" spans="6:10" ht="14.45" customHeight="1" x14ac:dyDescent="0.25">
      <c r="F261" s="1"/>
      <c r="G261" s="1"/>
      <c r="H261" s="1"/>
      <c r="I261" s="1"/>
      <c r="J261" s="1"/>
    </row>
    <row r="262" spans="6:10" ht="14.45" customHeight="1" x14ac:dyDescent="0.25">
      <c r="F262" s="1"/>
      <c r="G262" s="1"/>
      <c r="H262" s="1"/>
      <c r="I262" s="1"/>
      <c r="J262" s="1"/>
    </row>
    <row r="263" spans="6:10" ht="14.45" customHeight="1" x14ac:dyDescent="0.25">
      <c r="F263" s="1"/>
      <c r="G263" s="1"/>
      <c r="H263" s="1"/>
      <c r="I263" s="1"/>
      <c r="J263" s="1"/>
    </row>
    <row r="264" spans="6:10" ht="14.45" customHeight="1" x14ac:dyDescent="0.25">
      <c r="F264" s="1"/>
      <c r="G264" s="1"/>
      <c r="H264" s="1"/>
      <c r="I264" s="1"/>
      <c r="J264" s="1"/>
    </row>
    <row r="265" spans="6:10" ht="14.45" customHeight="1" x14ac:dyDescent="0.25">
      <c r="F265" s="1"/>
      <c r="G265" s="1"/>
      <c r="H265" s="1"/>
      <c r="I265" s="1"/>
      <c r="J265" s="1"/>
    </row>
    <row r="266" spans="6:10" ht="14.45" customHeight="1" x14ac:dyDescent="0.25">
      <c r="F266" s="1"/>
      <c r="G266" s="1"/>
      <c r="H266" s="1"/>
      <c r="I266" s="1"/>
      <c r="J266" s="1"/>
    </row>
    <row r="267" spans="6:10" ht="14.45" customHeight="1" x14ac:dyDescent="0.25">
      <c r="F267" s="1"/>
      <c r="G267" s="1"/>
      <c r="H267" s="1"/>
      <c r="I267" s="1"/>
      <c r="J267" s="1"/>
    </row>
    <row r="268" spans="6:10" ht="14.45" customHeight="1" x14ac:dyDescent="0.25">
      <c r="F268" s="1"/>
      <c r="G268" s="1"/>
      <c r="H268" s="1"/>
      <c r="I268" s="1"/>
      <c r="J268" s="1"/>
    </row>
    <row r="269" spans="6:10" ht="14.45" customHeight="1" x14ac:dyDescent="0.25">
      <c r="F269" s="1"/>
      <c r="G269" s="1"/>
      <c r="H269" s="1"/>
      <c r="I269" s="1"/>
      <c r="J269" s="1"/>
    </row>
    <row r="270" spans="6:10" ht="14.45" customHeight="1" x14ac:dyDescent="0.25">
      <c r="F270" s="1"/>
      <c r="G270" s="1"/>
      <c r="H270" s="1"/>
      <c r="I270" s="1"/>
      <c r="J270" s="1"/>
    </row>
    <row r="271" spans="6:10" ht="14.45" customHeight="1" x14ac:dyDescent="0.25">
      <c r="F271" s="1"/>
      <c r="G271" s="1"/>
      <c r="H271" s="1"/>
      <c r="I271" s="1"/>
      <c r="J271" s="1"/>
    </row>
    <row r="272" spans="6:10" ht="14.45" customHeight="1" x14ac:dyDescent="0.25">
      <c r="F272" s="1"/>
      <c r="G272" s="1"/>
      <c r="H272" s="1"/>
      <c r="I272" s="1"/>
      <c r="J272" s="1"/>
    </row>
    <row r="273" spans="6:10" ht="14.45" customHeight="1" x14ac:dyDescent="0.25">
      <c r="F273" s="1"/>
      <c r="G273" s="1"/>
      <c r="H273" s="1"/>
      <c r="I273" s="1"/>
      <c r="J273" s="1"/>
    </row>
    <row r="274" spans="6:10" ht="14.45" customHeight="1" x14ac:dyDescent="0.25">
      <c r="F274" s="1"/>
      <c r="G274" s="1"/>
      <c r="H274" s="1"/>
      <c r="I274" s="1"/>
      <c r="J274" s="1"/>
    </row>
    <row r="275" spans="6:10" ht="14.45" customHeight="1" x14ac:dyDescent="0.25">
      <c r="F275" s="1"/>
      <c r="G275" s="1"/>
      <c r="H275" s="1"/>
      <c r="I275" s="1"/>
      <c r="J275" s="1"/>
    </row>
    <row r="276" spans="6:10" ht="14.45" customHeight="1" x14ac:dyDescent="0.25">
      <c r="F276" s="1"/>
      <c r="G276" s="1"/>
      <c r="H276" s="1"/>
      <c r="I276" s="1"/>
      <c r="J276" s="1"/>
    </row>
    <row r="277" spans="6:10" ht="14.45" customHeight="1" x14ac:dyDescent="0.25">
      <c r="F277" s="1"/>
      <c r="G277" s="1"/>
      <c r="H277" s="1"/>
      <c r="I277" s="1"/>
      <c r="J277" s="1"/>
    </row>
  </sheetData>
  <printOptions horizontalCentered="1"/>
  <pageMargins left="0.2" right="0.2" top="0.25" bottom="0.25" header="0.3" footer="0.3"/>
  <pageSetup scale="70" fitToHeight="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20756-CB90-48EC-AEC1-BDEE401A7EAF}">
  <sheetPr>
    <pageSetUpPr fitToPage="1"/>
  </sheetPr>
  <dimension ref="A1:T31"/>
  <sheetViews>
    <sheetView workbookViewId="0">
      <selection activeCell="H5" sqref="H5"/>
    </sheetView>
  </sheetViews>
  <sheetFormatPr defaultRowHeight="18" x14ac:dyDescent="0.35"/>
  <cols>
    <col min="1" max="1" width="45.140625" style="22" customWidth="1"/>
    <col min="2" max="2" width="15.7109375" style="22" customWidth="1"/>
    <col min="3" max="3" width="1.7109375" style="22" customWidth="1"/>
    <col min="4" max="4" width="15.7109375" style="22" customWidth="1"/>
    <col min="5" max="5" width="1.7109375" style="22" customWidth="1"/>
    <col min="6" max="6" width="15.7109375" style="22" customWidth="1"/>
    <col min="7" max="7" width="1.7109375" style="22" customWidth="1"/>
    <col min="8" max="8" width="15.7109375" style="22" customWidth="1"/>
    <col min="9" max="9" width="1.7109375" style="22" customWidth="1"/>
    <col min="10" max="10" width="15.7109375" style="22" customWidth="1"/>
    <col min="11" max="16384" width="9.140625" style="22"/>
  </cols>
  <sheetData>
    <row r="1" spans="1:10" x14ac:dyDescent="0.35">
      <c r="A1" s="39" t="s">
        <v>362</v>
      </c>
      <c r="B1" s="40"/>
      <c r="C1" s="40"/>
      <c r="D1" s="40"/>
      <c r="E1" s="40"/>
      <c r="F1" s="40"/>
      <c r="G1" s="40"/>
      <c r="H1" s="40"/>
      <c r="I1" s="40"/>
      <c r="J1" s="40"/>
    </row>
    <row r="2" spans="1:10" x14ac:dyDescent="0.35">
      <c r="A2" s="32" t="s">
        <v>344</v>
      </c>
      <c r="B2" s="32"/>
      <c r="C2" s="32"/>
      <c r="D2" s="32"/>
      <c r="E2" s="32"/>
      <c r="F2" s="32"/>
      <c r="G2" s="32"/>
      <c r="H2" s="32"/>
      <c r="I2" s="32"/>
      <c r="J2" s="32"/>
    </row>
    <row r="4" spans="1:10" x14ac:dyDescent="0.35">
      <c r="B4" s="24" t="s">
        <v>349</v>
      </c>
      <c r="C4" s="9"/>
      <c r="D4" s="9"/>
      <c r="E4" s="9"/>
      <c r="F4" s="9"/>
      <c r="H4" s="31" t="s">
        <v>383</v>
      </c>
      <c r="I4" s="33"/>
      <c r="J4" s="33"/>
    </row>
    <row r="5" spans="1:10" x14ac:dyDescent="0.35">
      <c r="B5" s="3" t="s">
        <v>377</v>
      </c>
      <c r="C5"/>
      <c r="D5" s="3" t="s">
        <v>378</v>
      </c>
      <c r="E5"/>
      <c r="F5" s="3" t="s">
        <v>382</v>
      </c>
      <c r="H5" s="30" t="s">
        <v>359</v>
      </c>
      <c r="J5" s="30" t="s">
        <v>360</v>
      </c>
    </row>
    <row r="6" spans="1:10" x14ac:dyDescent="0.35">
      <c r="A6" s="22" t="s">
        <v>346</v>
      </c>
      <c r="B6" s="25">
        <f>'Detailed P&amp;L'!F6+'Detailed P&amp;L'!F12+'Detailed P&amp;L'!F14+'Detailed P&amp;L'!F16+'Detailed P&amp;L'!F50</f>
        <v>0</v>
      </c>
      <c r="D6" s="25">
        <f>'Detailed P&amp;L'!H6+'Detailed P&amp;L'!H12+'Detailed P&amp;L'!H14+'Detailed P&amp;L'!H16+'Detailed P&amp;L'!H50</f>
        <v>0</v>
      </c>
      <c r="F6" s="25">
        <f>'Detailed P&amp;L'!J6+'Detailed P&amp;L'!J12+'Detailed P&amp;L'!J14+'Detailed P&amp;L'!J16+'Detailed P&amp;L'!J50</f>
        <v>0</v>
      </c>
      <c r="H6" s="25">
        <f>F6-D6</f>
        <v>0</v>
      </c>
      <c r="J6" s="34" t="e">
        <f>H6/D6</f>
        <v>#DIV/0!</v>
      </c>
    </row>
    <row r="7" spans="1:10" x14ac:dyDescent="0.35">
      <c r="A7" s="22" t="s">
        <v>345</v>
      </c>
      <c r="B7" s="25">
        <f>'Detailed P&amp;L'!F13</f>
        <v>0</v>
      </c>
      <c r="D7" s="25">
        <f>'Detailed P&amp;L'!H13</f>
        <v>0</v>
      </c>
      <c r="F7" s="25">
        <f>'Detailed P&amp;L'!J13</f>
        <v>0</v>
      </c>
      <c r="H7" s="25">
        <f t="shared" ref="H7:H11" si="0">F7-D7</f>
        <v>0</v>
      </c>
      <c r="J7" s="34" t="e">
        <f t="shared" ref="J7:J13" si="1">H7/D7</f>
        <v>#DIV/0!</v>
      </c>
    </row>
    <row r="8" spans="1:10" x14ac:dyDescent="0.35">
      <c r="A8" s="22" t="s">
        <v>85</v>
      </c>
      <c r="B8" s="25">
        <f>'Detailed P&amp;L'!F49</f>
        <v>0</v>
      </c>
      <c r="D8" s="25">
        <f>'Detailed P&amp;L'!H49</f>
        <v>0</v>
      </c>
      <c r="F8" s="25">
        <f>'Detailed P&amp;L'!J49</f>
        <v>0</v>
      </c>
      <c r="H8" s="25">
        <f t="shared" si="0"/>
        <v>0</v>
      </c>
      <c r="J8" s="34" t="e">
        <f t="shared" si="1"/>
        <v>#DIV/0!</v>
      </c>
    </row>
    <row r="9" spans="1:10" x14ac:dyDescent="0.35">
      <c r="A9" s="22" t="s">
        <v>361</v>
      </c>
      <c r="B9" s="25">
        <f>'Detailed P&amp;L'!F39</f>
        <v>0</v>
      </c>
      <c r="D9" s="25">
        <f>'Detailed P&amp;L'!H39</f>
        <v>0</v>
      </c>
      <c r="F9" s="25">
        <f>'Detailed P&amp;L'!J39</f>
        <v>0</v>
      </c>
      <c r="H9" s="25">
        <f t="shared" ref="H9" si="2">F9-D9</f>
        <v>0</v>
      </c>
      <c r="J9" s="34" t="e">
        <f t="shared" ref="J9" si="3">H9/D9</f>
        <v>#DIV/0!</v>
      </c>
    </row>
    <row r="10" spans="1:10" s="23" customFormat="1" x14ac:dyDescent="0.35">
      <c r="A10" s="22" t="s">
        <v>347</v>
      </c>
      <c r="B10" s="25">
        <f>'Detailed P&amp;L'!F62-'1. Annual Report with Date'!B8-'1. Annual Report with Date'!B7-'1. Annual Report with Date'!B6-B9</f>
        <v>0</v>
      </c>
      <c r="D10" s="25">
        <f>'Detailed P&amp;L'!H62-'1. Annual Report with Date'!D8-'1. Annual Report with Date'!D7-'1. Annual Report with Date'!D6-D9</f>
        <v>0</v>
      </c>
      <c r="F10" s="25">
        <f>'Detailed P&amp;L'!J62-'1. Annual Report with Date'!F8-'1. Annual Report with Date'!F7-'1. Annual Report with Date'!F6-F9</f>
        <v>0</v>
      </c>
      <c r="H10" s="25">
        <f t="shared" si="0"/>
        <v>0</v>
      </c>
      <c r="I10" s="22"/>
      <c r="J10" s="34" t="e">
        <f t="shared" si="1"/>
        <v>#DIV/0!</v>
      </c>
    </row>
    <row r="11" spans="1:10" s="23" customFormat="1" x14ac:dyDescent="0.35">
      <c r="A11" s="23" t="s">
        <v>348</v>
      </c>
      <c r="B11" s="36">
        <f>SUM(B6:B10)</f>
        <v>0</v>
      </c>
      <c r="D11" s="36">
        <f>SUM(D6:D10)</f>
        <v>0</v>
      </c>
      <c r="F11" s="36">
        <f>SUM(F6:F10)</f>
        <v>0</v>
      </c>
      <c r="H11" s="26">
        <f t="shared" si="0"/>
        <v>0</v>
      </c>
      <c r="J11" s="37" t="e">
        <f t="shared" si="1"/>
        <v>#DIV/0!</v>
      </c>
    </row>
    <row r="13" spans="1:10" x14ac:dyDescent="0.35">
      <c r="A13" s="22" t="s">
        <v>353</v>
      </c>
      <c r="B13" s="25">
        <f>'Detailed P&amp;L'!F65+'Detailed P&amp;L'!F66+'Detailed P&amp;L'!F67+'Detailed P&amp;L'!F105+'Detailed P&amp;L'!F160+'Detailed P&amp;L'!F177+'Detailed P&amp;L'!F179+'Detailed P&amp;L'!F180+'Detailed P&amp;L'!F181+'Detailed P&amp;L'!F184</f>
        <v>0</v>
      </c>
      <c r="D13" s="25">
        <f>'Detailed P&amp;L'!H65+'Detailed P&amp;L'!H66+'Detailed P&amp;L'!H67+'Detailed P&amp;L'!H105+'Detailed P&amp;L'!H160+'Detailed P&amp;L'!H177+'Detailed P&amp;L'!H179+'Detailed P&amp;L'!H180+'Detailed P&amp;L'!H181+'Detailed P&amp;L'!H184</f>
        <v>0</v>
      </c>
      <c r="F13" s="25">
        <f>'Detailed P&amp;L'!J65+'Detailed P&amp;L'!J66+'Detailed P&amp;L'!J67+'Detailed P&amp;L'!J105+'Detailed P&amp;L'!J160+'Detailed P&amp;L'!J177+'Detailed P&amp;L'!J179+'Detailed P&amp;L'!J180+'Detailed P&amp;L'!J181+'Detailed P&amp;L'!J184</f>
        <v>0</v>
      </c>
      <c r="H13" s="25">
        <f>D13-F13</f>
        <v>0</v>
      </c>
      <c r="J13" s="34" t="e">
        <f t="shared" si="1"/>
        <v>#DIV/0!</v>
      </c>
    </row>
    <row r="14" spans="1:10" x14ac:dyDescent="0.35">
      <c r="A14" s="22" t="s">
        <v>354</v>
      </c>
      <c r="B14" s="25">
        <f>'Detailed P&amp;L'!F157</f>
        <v>0</v>
      </c>
      <c r="D14" s="25">
        <f>'Detailed P&amp;L'!H157</f>
        <v>0</v>
      </c>
      <c r="F14" s="25">
        <f>'Detailed P&amp;L'!J157</f>
        <v>0</v>
      </c>
      <c r="H14" s="25">
        <f t="shared" ref="H14:H21" si="4">D14-F14</f>
        <v>0</v>
      </c>
      <c r="J14" s="34" t="e">
        <f t="shared" ref="J14:J21" si="5">H14/D14</f>
        <v>#DIV/0!</v>
      </c>
    </row>
    <row r="15" spans="1:10" x14ac:dyDescent="0.35">
      <c r="A15" s="27" t="s">
        <v>115</v>
      </c>
      <c r="B15" s="25">
        <f>'Detailed P&amp;L'!F70+'Detailed P&amp;L'!F159</f>
        <v>0</v>
      </c>
      <c r="D15" s="25">
        <f>'Detailed P&amp;L'!H70+'Detailed P&amp;L'!H159</f>
        <v>0</v>
      </c>
      <c r="F15" s="25">
        <f>'Detailed P&amp;L'!J70+'Detailed P&amp;L'!J159</f>
        <v>0</v>
      </c>
      <c r="H15" s="25">
        <f t="shared" si="4"/>
        <v>0</v>
      </c>
      <c r="J15" s="34" t="e">
        <f t="shared" si="5"/>
        <v>#DIV/0!</v>
      </c>
    </row>
    <row r="16" spans="1:10" x14ac:dyDescent="0.35">
      <c r="A16" s="27" t="s">
        <v>263</v>
      </c>
      <c r="B16" s="25">
        <f>'Detailed P&amp;L'!F72+'Detailed P&amp;L'!F130+'Detailed P&amp;L'!F131+'Detailed P&amp;L'!F136+'Detailed P&amp;L'!F163+'Detailed P&amp;L'!F200+'Detailed P&amp;L'!F201+'Detailed P&amp;L'!F202+'Detailed P&amp;L'!F205</f>
        <v>0</v>
      </c>
      <c r="D16" s="25">
        <f>'Detailed P&amp;L'!H72+'Detailed P&amp;L'!H130+'Detailed P&amp;L'!H131+'Detailed P&amp;L'!H136+'Detailed P&amp;L'!H163+'Detailed P&amp;L'!H200+'Detailed P&amp;L'!H201+'Detailed P&amp;L'!H202+'Detailed P&amp;L'!H205</f>
        <v>0</v>
      </c>
      <c r="F16" s="25">
        <f>'Detailed P&amp;L'!J72+'Detailed P&amp;L'!J130+'Detailed P&amp;L'!J131+'Detailed P&amp;L'!J136+'Detailed P&amp;L'!J163+'Detailed P&amp;L'!J200+'Detailed P&amp;L'!J201+'Detailed P&amp;L'!J202+'Detailed P&amp;L'!J205</f>
        <v>0</v>
      </c>
      <c r="H16" s="25">
        <f t="shared" si="4"/>
        <v>0</v>
      </c>
      <c r="J16" s="34" t="e">
        <f t="shared" si="5"/>
        <v>#DIV/0!</v>
      </c>
    </row>
    <row r="17" spans="1:20" x14ac:dyDescent="0.35">
      <c r="A17" s="27" t="s">
        <v>350</v>
      </c>
      <c r="B17" s="25">
        <f>'Detailed P&amp;L'!F134+'Detailed P&amp;L'!F135+'Detailed P&amp;L'!F165+'Detailed P&amp;L'!F166+'Detailed P&amp;L'!F167+'Detailed P&amp;L'!F168+'Detailed P&amp;L'!F170+'Detailed P&amp;L'!F171+'Detailed P&amp;L'!F190+'Detailed P&amp;L'!F203+'Detailed P&amp;L'!F204</f>
        <v>0</v>
      </c>
      <c r="D17" s="25">
        <f>'Detailed P&amp;L'!H134+'Detailed P&amp;L'!H135+'Detailed P&amp;L'!H165+'Detailed P&amp;L'!H166+'Detailed P&amp;L'!H167+'Detailed P&amp;L'!H168+'Detailed P&amp;L'!H170+'Detailed P&amp;L'!H171+'Detailed P&amp;L'!H190+'Detailed P&amp;L'!H203+'Detailed P&amp;L'!H204</f>
        <v>0</v>
      </c>
      <c r="F17" s="25">
        <f>'Detailed P&amp;L'!J134+'Detailed P&amp;L'!J135+'Detailed P&amp;L'!J165+'Detailed P&amp;L'!J166+'Detailed P&amp;L'!J167+'Detailed P&amp;L'!J168+'Detailed P&amp;L'!J170+'Detailed P&amp;L'!J171+'Detailed P&amp;L'!J190+'Detailed P&amp;L'!J203+'Detailed P&amp;L'!J204</f>
        <v>0</v>
      </c>
      <c r="H17" s="25">
        <f t="shared" si="4"/>
        <v>0</v>
      </c>
      <c r="J17" s="34" t="e">
        <f t="shared" si="5"/>
        <v>#DIV/0!</v>
      </c>
    </row>
    <row r="18" spans="1:20" x14ac:dyDescent="0.35">
      <c r="A18" s="27" t="s">
        <v>352</v>
      </c>
      <c r="B18" s="25">
        <f>'Detailed P&amp;L'!F182+'Detailed P&amp;L'!F174</f>
        <v>0</v>
      </c>
      <c r="D18" s="25">
        <f>'Detailed P&amp;L'!H182+'Detailed P&amp;L'!H174</f>
        <v>0</v>
      </c>
      <c r="F18" s="25">
        <f>'Detailed P&amp;L'!J182+'Detailed P&amp;L'!J174</f>
        <v>0</v>
      </c>
      <c r="H18" s="25">
        <f t="shared" si="4"/>
        <v>0</v>
      </c>
      <c r="J18" s="34" t="e">
        <f t="shared" si="5"/>
        <v>#DIV/0!</v>
      </c>
    </row>
    <row r="19" spans="1:20" x14ac:dyDescent="0.35">
      <c r="A19" s="22" t="s">
        <v>361</v>
      </c>
      <c r="B19" s="25">
        <f>'Detailed P&amp;L'!F103</f>
        <v>0</v>
      </c>
      <c r="D19" s="25">
        <f>'Detailed P&amp;L'!H103</f>
        <v>0</v>
      </c>
      <c r="F19" s="25">
        <f>'Detailed P&amp;L'!J103</f>
        <v>0</v>
      </c>
      <c r="H19" s="25">
        <f t="shared" ref="H19" si="6">D19-F19</f>
        <v>0</v>
      </c>
      <c r="J19" s="34" t="e">
        <f t="shared" ref="J19" si="7">H19/D19</f>
        <v>#DIV/0!</v>
      </c>
    </row>
    <row r="20" spans="1:20" x14ac:dyDescent="0.35">
      <c r="A20" s="27" t="s">
        <v>333</v>
      </c>
      <c r="B20" s="25">
        <f>'Detailed P&amp;L'!F210-'1. Annual Report with Date'!B18-'1. Annual Report with Date'!B17-'1. Annual Report with Date'!B16-'1. Annual Report with Date'!B15-'1. Annual Report with Date'!B13-B14-B19</f>
        <v>0</v>
      </c>
      <c r="D20" s="25">
        <f>'Detailed P&amp;L'!H210-'1. Annual Report with Date'!D18-'1. Annual Report with Date'!D17-'1. Annual Report with Date'!D16-'1. Annual Report with Date'!D15-'1. Annual Report with Date'!D13-D14-D19</f>
        <v>0</v>
      </c>
      <c r="F20" s="25">
        <f>'Detailed P&amp;L'!J210-'1. Annual Report with Date'!F18-'1. Annual Report with Date'!F17-'1. Annual Report with Date'!F16-'1. Annual Report with Date'!F15-'1. Annual Report with Date'!F13-F14-F19</f>
        <v>0</v>
      </c>
      <c r="H20" s="25">
        <f t="shared" si="4"/>
        <v>0</v>
      </c>
      <c r="J20" s="34" t="e">
        <f t="shared" si="5"/>
        <v>#DIV/0!</v>
      </c>
    </row>
    <row r="21" spans="1:20" s="23" customFormat="1" x14ac:dyDescent="0.35">
      <c r="A21" s="28" t="s">
        <v>351</v>
      </c>
      <c r="B21" s="36">
        <f>SUM(B13:B20)</f>
        <v>0</v>
      </c>
      <c r="D21" s="36">
        <f>SUM(D13:D20)</f>
        <v>0</v>
      </c>
      <c r="F21" s="36">
        <f>SUM(F13:F20)</f>
        <v>0</v>
      </c>
      <c r="H21" s="26">
        <f t="shared" si="4"/>
        <v>0</v>
      </c>
      <c r="J21" s="37" t="e">
        <f t="shared" si="5"/>
        <v>#DIV/0!</v>
      </c>
    </row>
    <row r="23" spans="1:20" ht="18.75" thickBot="1" x14ac:dyDescent="0.4">
      <c r="A23" s="22" t="s">
        <v>355</v>
      </c>
      <c r="B23" s="29">
        <f>B11-B21</f>
        <v>0</v>
      </c>
      <c r="D23" s="29">
        <f>D11-D21</f>
        <v>0</v>
      </c>
      <c r="F23" s="29">
        <f>F11-F21</f>
        <v>0</v>
      </c>
      <c r="M23" s="49" t="s">
        <v>380</v>
      </c>
      <c r="N23" s="50"/>
      <c r="O23" s="50"/>
      <c r="P23" s="50"/>
      <c r="Q23" s="50"/>
      <c r="R23" s="50"/>
      <c r="S23" s="50"/>
      <c r="T23" s="51"/>
    </row>
    <row r="24" spans="1:20" ht="18.75" customHeight="1" thickTop="1" x14ac:dyDescent="0.35">
      <c r="M24" s="52"/>
      <c r="N24" s="53"/>
      <c r="O24" s="53"/>
      <c r="P24" s="53"/>
      <c r="Q24" s="53"/>
      <c r="R24" s="53"/>
      <c r="S24" s="53"/>
      <c r="T24" s="54"/>
    </row>
    <row r="25" spans="1:20" ht="18" customHeight="1" x14ac:dyDescent="0.35">
      <c r="A25" s="22" t="s">
        <v>356</v>
      </c>
      <c r="B25" s="25">
        <v>0</v>
      </c>
      <c r="C25" s="25"/>
      <c r="D25" s="25">
        <v>0</v>
      </c>
      <c r="E25" s="25"/>
      <c r="F25" s="25">
        <v>0</v>
      </c>
      <c r="M25" s="55" t="s">
        <v>381</v>
      </c>
      <c r="N25" s="56"/>
      <c r="O25" s="56"/>
      <c r="P25" s="56"/>
      <c r="Q25" s="56"/>
      <c r="R25" s="56"/>
      <c r="S25" s="56"/>
      <c r="T25" s="57"/>
    </row>
    <row r="26" spans="1:20" ht="18" customHeight="1" x14ac:dyDescent="0.35">
      <c r="A26" s="22" t="s">
        <v>357</v>
      </c>
      <c r="B26" s="38">
        <v>0</v>
      </c>
      <c r="C26" s="25"/>
      <c r="D26" s="25">
        <v>0</v>
      </c>
      <c r="E26" s="25"/>
      <c r="F26" s="25">
        <v>0</v>
      </c>
      <c r="M26" s="58"/>
      <c r="N26" s="59"/>
      <c r="O26" s="59"/>
      <c r="P26" s="59"/>
      <c r="Q26" s="59"/>
      <c r="R26" s="59"/>
      <c r="S26" s="59"/>
      <c r="T26" s="60"/>
    </row>
    <row r="27" spans="1:20" x14ac:dyDescent="0.35">
      <c r="M27" s="58"/>
      <c r="N27" s="59"/>
      <c r="O27" s="59"/>
      <c r="P27" s="59"/>
      <c r="Q27" s="59"/>
      <c r="R27" s="59"/>
      <c r="S27" s="59"/>
      <c r="T27" s="60"/>
    </row>
    <row r="28" spans="1:20" x14ac:dyDescent="0.35">
      <c r="A28" s="35" t="s">
        <v>358</v>
      </c>
      <c r="M28" s="61"/>
      <c r="N28" s="62"/>
      <c r="O28" s="62"/>
      <c r="P28" s="62"/>
      <c r="Q28" s="62"/>
      <c r="R28" s="62"/>
      <c r="S28" s="62"/>
      <c r="T28" s="63"/>
    </row>
    <row r="29" spans="1:20" ht="135" customHeight="1" x14ac:dyDescent="0.35">
      <c r="A29" s="46"/>
      <c r="B29" s="47"/>
      <c r="C29" s="47"/>
      <c r="D29" s="47"/>
      <c r="E29" s="47"/>
      <c r="F29" s="47"/>
      <c r="G29" s="47"/>
      <c r="H29" s="47"/>
      <c r="I29" s="47"/>
      <c r="J29" s="48"/>
    </row>
    <row r="31" spans="1:20" x14ac:dyDescent="0.35">
      <c r="A31" s="22" t="s">
        <v>363</v>
      </c>
      <c r="J31" s="22" t="s">
        <v>341</v>
      </c>
    </row>
  </sheetData>
  <mergeCells count="3">
    <mergeCell ref="A29:J29"/>
    <mergeCell ref="M23:T24"/>
    <mergeCell ref="M25:T28"/>
  </mergeCells>
  <printOptions horizontalCentered="1"/>
  <pageMargins left="0.45" right="0.45" top="0.5" bottom="0.5" header="0.3" footer="0.3"/>
  <pageSetup scale="80" orientation="landscape"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4D30-FEF4-44BC-9767-0BAA1321E3B9}">
  <sheetPr>
    <pageSetUpPr fitToPage="1"/>
  </sheetPr>
  <dimension ref="A1:B22"/>
  <sheetViews>
    <sheetView workbookViewId="0">
      <selection activeCell="B18" sqref="B18"/>
    </sheetView>
  </sheetViews>
  <sheetFormatPr defaultRowHeight="15" x14ac:dyDescent="0.25"/>
  <cols>
    <col min="1" max="1" width="3.7109375" customWidth="1"/>
    <col min="2" max="2" width="82" customWidth="1"/>
  </cols>
  <sheetData>
    <row r="1" spans="1:2" ht="18" x14ac:dyDescent="0.35">
      <c r="B1" s="41" t="s">
        <v>362</v>
      </c>
    </row>
    <row r="2" spans="1:2" x14ac:dyDescent="0.25">
      <c r="B2" t="s">
        <v>365</v>
      </c>
    </row>
    <row r="3" spans="1:2" x14ac:dyDescent="0.25">
      <c r="B3" t="s">
        <v>386</v>
      </c>
    </row>
    <row r="4" spans="1:2" x14ac:dyDescent="0.25">
      <c r="B4" t="s">
        <v>379</v>
      </c>
    </row>
    <row r="5" spans="1:2" x14ac:dyDescent="0.25">
      <c r="B5" t="s">
        <v>366</v>
      </c>
    </row>
    <row r="8" spans="1:2" s="43" customFormat="1" ht="45" customHeight="1" x14ac:dyDescent="0.25">
      <c r="A8" s="42" t="s">
        <v>369</v>
      </c>
      <c r="B8" s="44" t="s">
        <v>367</v>
      </c>
    </row>
    <row r="10" spans="1:2" s="43" customFormat="1" ht="45" customHeight="1" x14ac:dyDescent="0.25">
      <c r="A10" s="42" t="s">
        <v>370</v>
      </c>
      <c r="B10" s="44" t="s">
        <v>368</v>
      </c>
    </row>
    <row r="12" spans="1:2" s="43" customFormat="1" ht="45" customHeight="1" x14ac:dyDescent="0.25">
      <c r="A12" s="42" t="s">
        <v>371</v>
      </c>
      <c r="B12" s="44" t="s">
        <v>368</v>
      </c>
    </row>
    <row r="14" spans="1:2" s="43" customFormat="1" ht="45" customHeight="1" x14ac:dyDescent="0.25">
      <c r="A14" s="42" t="s">
        <v>372</v>
      </c>
      <c r="B14" s="44" t="s">
        <v>368</v>
      </c>
    </row>
    <row r="16" spans="1:2" s="43" customFormat="1" ht="45" customHeight="1" x14ac:dyDescent="0.25">
      <c r="A16" s="42" t="s">
        <v>373</v>
      </c>
      <c r="B16" s="44" t="s">
        <v>368</v>
      </c>
    </row>
    <row r="18" spans="1:2" s="43" customFormat="1" ht="45" customHeight="1" x14ac:dyDescent="0.25">
      <c r="A18" s="42" t="s">
        <v>374</v>
      </c>
      <c r="B18" s="44" t="s">
        <v>368</v>
      </c>
    </row>
    <row r="20" spans="1:2" s="43" customFormat="1" ht="45" customHeight="1" x14ac:dyDescent="0.25">
      <c r="A20" s="42" t="s">
        <v>375</v>
      </c>
      <c r="B20" s="44" t="s">
        <v>368</v>
      </c>
    </row>
    <row r="22" spans="1:2" s="43" customFormat="1" ht="45" customHeight="1" x14ac:dyDescent="0.25">
      <c r="A22" s="42" t="s">
        <v>376</v>
      </c>
      <c r="B22" s="44" t="s">
        <v>368</v>
      </c>
    </row>
  </sheetData>
  <printOptions horizontalCentered="1"/>
  <pageMargins left="0.45" right="0.45" top="0.5" bottom="0.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3F5B-F9AC-4052-A23E-73B5BF6CFB27}">
  <sheetPr>
    <pageSetUpPr fitToPage="1"/>
  </sheetPr>
  <dimension ref="A1:B14"/>
  <sheetViews>
    <sheetView workbookViewId="0">
      <selection activeCell="B4" sqref="B4"/>
    </sheetView>
  </sheetViews>
  <sheetFormatPr defaultRowHeight="15" x14ac:dyDescent="0.25"/>
  <cols>
    <col min="1" max="1" width="3.7109375" customWidth="1"/>
    <col min="2" max="2" width="82" customWidth="1"/>
  </cols>
  <sheetData>
    <row r="1" spans="1:2" ht="18" x14ac:dyDescent="0.35">
      <c r="B1" s="41" t="s">
        <v>362</v>
      </c>
    </row>
    <row r="2" spans="1:2" x14ac:dyDescent="0.25">
      <c r="B2" t="s">
        <v>365</v>
      </c>
    </row>
    <row r="3" spans="1:2" x14ac:dyDescent="0.25">
      <c r="B3" t="s">
        <v>387</v>
      </c>
    </row>
    <row r="4" spans="1:2" x14ac:dyDescent="0.25">
      <c r="B4" s="64" t="s">
        <v>385</v>
      </c>
    </row>
    <row r="5" spans="1:2" x14ac:dyDescent="0.25">
      <c r="B5" t="s">
        <v>366</v>
      </c>
    </row>
    <row r="8" spans="1:2" s="43" customFormat="1" ht="45" customHeight="1" x14ac:dyDescent="0.25">
      <c r="A8" s="42" t="s">
        <v>369</v>
      </c>
      <c r="B8" s="44" t="s">
        <v>384</v>
      </c>
    </row>
    <row r="10" spans="1:2" s="43" customFormat="1" ht="45" customHeight="1" x14ac:dyDescent="0.25">
      <c r="A10" s="42" t="s">
        <v>370</v>
      </c>
      <c r="B10" s="44" t="s">
        <v>384</v>
      </c>
    </row>
    <row r="12" spans="1:2" s="43" customFormat="1" ht="45" customHeight="1" x14ac:dyDescent="0.25">
      <c r="A12" s="42" t="s">
        <v>371</v>
      </c>
      <c r="B12" s="44" t="s">
        <v>384</v>
      </c>
    </row>
    <row r="14" spans="1:2" s="43" customFormat="1" ht="45" customHeight="1" x14ac:dyDescent="0.25">
      <c r="A14" s="42" t="s">
        <v>372</v>
      </c>
      <c r="B14" s="44" t="s">
        <v>384</v>
      </c>
    </row>
  </sheetData>
  <printOptions horizontalCentered="1"/>
  <pageMargins left="0.45" right="0.45" top="0.5" bottom="0.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B3C86-47B9-4A85-BA41-12D836A89FD4}">
  <sheetPr>
    <pageSetUpPr fitToPage="1"/>
  </sheetPr>
  <dimension ref="A1:B22"/>
  <sheetViews>
    <sheetView zoomScaleNormal="100" workbookViewId="0">
      <selection activeCell="B17" sqref="B17"/>
    </sheetView>
  </sheetViews>
  <sheetFormatPr defaultRowHeight="15" x14ac:dyDescent="0.25"/>
  <cols>
    <col min="1" max="1" width="2.85546875" style="66" customWidth="1"/>
    <col min="2" max="2" width="76.28515625" customWidth="1"/>
  </cols>
  <sheetData>
    <row r="1" spans="1:2" ht="18" x14ac:dyDescent="0.35">
      <c r="B1" s="41" t="s">
        <v>362</v>
      </c>
    </row>
    <row r="2" spans="1:2" x14ac:dyDescent="0.25">
      <c r="B2" t="s">
        <v>365</v>
      </c>
    </row>
    <row r="3" spans="1:2" x14ac:dyDescent="0.25">
      <c r="B3" t="s">
        <v>388</v>
      </c>
    </row>
    <row r="4" spans="1:2" x14ac:dyDescent="0.25">
      <c r="B4" t="s">
        <v>379</v>
      </c>
    </row>
    <row r="5" spans="1:2" x14ac:dyDescent="0.25">
      <c r="B5" t="s">
        <v>366</v>
      </c>
    </row>
    <row r="7" spans="1:2" ht="45" customHeight="1" x14ac:dyDescent="0.25">
      <c r="B7" s="44" t="s">
        <v>395</v>
      </c>
    </row>
    <row r="10" spans="1:2" ht="32.25" customHeight="1" x14ac:dyDescent="0.25">
      <c r="A10" s="66" t="s">
        <v>394</v>
      </c>
      <c r="B10" s="65"/>
    </row>
    <row r="11" spans="1:2" x14ac:dyDescent="0.25">
      <c r="B11" t="s">
        <v>389</v>
      </c>
    </row>
    <row r="13" spans="1:2" ht="32.25" customHeight="1" x14ac:dyDescent="0.25">
      <c r="B13" s="65"/>
    </row>
    <row r="14" spans="1:2" x14ac:dyDescent="0.25">
      <c r="B14" t="s">
        <v>390</v>
      </c>
    </row>
    <row r="18" spans="1:2" ht="32.25" customHeight="1" x14ac:dyDescent="0.25">
      <c r="A18" s="66" t="s">
        <v>394</v>
      </c>
      <c r="B18" s="45"/>
    </row>
    <row r="19" spans="1:2" x14ac:dyDescent="0.25">
      <c r="B19" t="s">
        <v>391</v>
      </c>
    </row>
    <row r="21" spans="1:2" ht="32.25" customHeight="1" x14ac:dyDescent="0.25">
      <c r="B21" s="45"/>
    </row>
    <row r="22" spans="1:2" x14ac:dyDescent="0.25">
      <c r="B22" t="s">
        <v>392</v>
      </c>
    </row>
  </sheetData>
  <printOptions horizontalCentered="1"/>
  <pageMargins left="0.45" right="0.45" top="0.5" bottom="0.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3CB64-24B7-445E-BF4A-DC1DDD236EC0}">
  <sheetPr>
    <pageSetUpPr fitToPage="1"/>
  </sheetPr>
  <dimension ref="A1:B22"/>
  <sheetViews>
    <sheetView workbookViewId="0">
      <selection activeCell="A5" sqref="A5:XFD5"/>
    </sheetView>
  </sheetViews>
  <sheetFormatPr defaultRowHeight="15" x14ac:dyDescent="0.25"/>
  <cols>
    <col min="1" max="1" width="3.7109375" customWidth="1"/>
    <col min="2" max="2" width="82" customWidth="1"/>
  </cols>
  <sheetData>
    <row r="1" spans="1:2" ht="18" x14ac:dyDescent="0.35">
      <c r="B1" s="41" t="s">
        <v>362</v>
      </c>
    </row>
    <row r="2" spans="1:2" x14ac:dyDescent="0.25">
      <c r="B2" t="s">
        <v>365</v>
      </c>
    </row>
    <row r="3" spans="1:2" x14ac:dyDescent="0.25">
      <c r="B3" t="s">
        <v>393</v>
      </c>
    </row>
    <row r="4" spans="1:2" x14ac:dyDescent="0.25">
      <c r="B4" t="s">
        <v>379</v>
      </c>
    </row>
    <row r="5" spans="1:2" x14ac:dyDescent="0.25">
      <c r="B5" t="s">
        <v>366</v>
      </c>
    </row>
    <row r="8" spans="1:2" s="43" customFormat="1" ht="45" customHeight="1" x14ac:dyDescent="0.25">
      <c r="A8" s="42" t="s">
        <v>369</v>
      </c>
      <c r="B8" s="44" t="s">
        <v>367</v>
      </c>
    </row>
    <row r="10" spans="1:2" s="43" customFormat="1" ht="45" customHeight="1" x14ac:dyDescent="0.25">
      <c r="A10" s="42" t="s">
        <v>370</v>
      </c>
      <c r="B10" s="44" t="s">
        <v>368</v>
      </c>
    </row>
    <row r="12" spans="1:2" s="43" customFormat="1" ht="45" customHeight="1" x14ac:dyDescent="0.25">
      <c r="A12" s="42" t="s">
        <v>371</v>
      </c>
      <c r="B12" s="44" t="s">
        <v>368</v>
      </c>
    </row>
    <row r="14" spans="1:2" s="43" customFormat="1" ht="45" customHeight="1" x14ac:dyDescent="0.25">
      <c r="A14" s="42" t="s">
        <v>372</v>
      </c>
      <c r="B14" s="44" t="s">
        <v>368</v>
      </c>
    </row>
    <row r="16" spans="1:2" s="43" customFormat="1" ht="45" customHeight="1" x14ac:dyDescent="0.25">
      <c r="A16" s="42" t="s">
        <v>373</v>
      </c>
      <c r="B16" s="44" t="s">
        <v>368</v>
      </c>
    </row>
    <row r="18" spans="1:2" s="43" customFormat="1" ht="45" customHeight="1" x14ac:dyDescent="0.25">
      <c r="A18" s="42" t="s">
        <v>374</v>
      </c>
      <c r="B18" s="44" t="s">
        <v>368</v>
      </c>
    </row>
    <row r="20" spans="1:2" s="43" customFormat="1" ht="45" customHeight="1" x14ac:dyDescent="0.25">
      <c r="A20" s="42" t="s">
        <v>375</v>
      </c>
      <c r="B20" s="44" t="s">
        <v>368</v>
      </c>
    </row>
    <row r="22" spans="1:2" s="43" customFormat="1" ht="45" customHeight="1" x14ac:dyDescent="0.25">
      <c r="A22" s="42" t="s">
        <v>376</v>
      </c>
      <c r="B22" s="44" t="s">
        <v>368</v>
      </c>
    </row>
  </sheetData>
  <printOptions horizontalCentered="1"/>
  <pageMargins left="0.45" right="0.45" top="0.5" bottom="0.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D40B9415F8D24CAA83D6E0C50CFAB6" ma:contentTypeVersion="13" ma:contentTypeDescription="Create a new document." ma:contentTypeScope="" ma:versionID="01390f6e81380c0a30feb97f5109561b">
  <xsd:schema xmlns:xsd="http://www.w3.org/2001/XMLSchema" xmlns:xs="http://www.w3.org/2001/XMLSchema" xmlns:p="http://schemas.microsoft.com/office/2006/metadata/properties" xmlns:ns2="1d748898-f28d-48f3-b24a-e63313039240" xmlns:ns3="2aebe784-8886-4e22-bf61-b50c4df2a344" targetNamespace="http://schemas.microsoft.com/office/2006/metadata/properties" ma:root="true" ma:fieldsID="9d69459a54ea9df1a5889f5cea426bbf" ns2:_="" ns3:_="">
    <xsd:import namespace="1d748898-f28d-48f3-b24a-e63313039240"/>
    <xsd:import namespace="2aebe784-8886-4e22-bf61-b50c4df2a34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748898-f28d-48f3-b24a-e63313039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fa4ee4a-babc-4537-8b03-8da910cb725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ebe784-8886-4e22-bf61-b50c4df2a34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becdca1-c77f-458d-8ee6-7aaa2d10b3ac}" ma:internalName="TaxCatchAll" ma:showField="CatchAllData" ma:web="2aebe784-8886-4e22-bf61-b50c4df2a3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748898-f28d-48f3-b24a-e63313039240">
      <Terms xmlns="http://schemas.microsoft.com/office/infopath/2007/PartnerControls"/>
    </lcf76f155ced4ddcb4097134ff3c332f>
    <TaxCatchAll xmlns="2aebe784-8886-4e22-bf61-b50c4df2a344" xsi:nil="true"/>
  </documentManagement>
</p:properties>
</file>

<file path=customXml/itemProps1.xml><?xml version="1.0" encoding="utf-8"?>
<ds:datastoreItem xmlns:ds="http://schemas.openxmlformats.org/officeDocument/2006/customXml" ds:itemID="{54B415F2-050E-475A-BA4F-39606339025D}"/>
</file>

<file path=customXml/itemProps2.xml><?xml version="1.0" encoding="utf-8"?>
<ds:datastoreItem xmlns:ds="http://schemas.openxmlformats.org/officeDocument/2006/customXml" ds:itemID="{F57C27D1-C89D-4E44-B735-29C83D23CC95}"/>
</file>

<file path=customXml/itemProps3.xml><?xml version="1.0" encoding="utf-8"?>
<ds:datastoreItem xmlns:ds="http://schemas.openxmlformats.org/officeDocument/2006/customXml" ds:itemID="{602433E9-2F82-47DB-B1A9-E99DDA919D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Detailed P&amp;L</vt:lpstr>
      <vt:lpstr>1. Annual Report with Date</vt:lpstr>
      <vt:lpstr>2. Finance Council Roster</vt:lpstr>
      <vt:lpstr>3. Finance Council Meetings</vt:lpstr>
      <vt:lpstr>4. Attestation</vt:lpstr>
      <vt:lpstr>5. Pastoral Council Roster</vt:lpstr>
      <vt:lpstr>'1. Annual Report with Date'!Print_Area</vt:lpstr>
      <vt:lpstr>'Detailed P&amp;L'!Print_Area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Philip Pereira</cp:lastModifiedBy>
  <cp:lastPrinted>2022-10-05T18:52:38Z</cp:lastPrinted>
  <dcterms:created xsi:type="dcterms:W3CDTF">2020-04-30T13:09:30Z</dcterms:created>
  <dcterms:modified xsi:type="dcterms:W3CDTF">2025-07-09T02:15:22Z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0x0101005FD40B9415F8D24CAA83D6E0C50CFAB6</vt:lpwstr>
  </property>
</Properties>
</file>